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GRADNJA BREŽINE\OP Sanacija Predel-Bovec\_RAZPISNA DOKUMENTACIJA 2021\Popravki\"/>
    </mc:Choice>
  </mc:AlternateContent>
  <bookViews>
    <workbookView xWindow="0" yWindow="0" windowWidth="28800" windowHeight="12300"/>
  </bookViews>
  <sheets>
    <sheet name="1002 Predel-Bovec" sheetId="13" r:id="rId1"/>
  </sheets>
  <definedNames>
    <definedName name="_xlnm.Print_Area" localSheetId="0">'1002 Predel-Bovec'!$A$1:$F$79</definedName>
    <definedName name="_xlnm.Print_Titles" localSheetId="0">'1002 Predel-Bovec'!$20:$20</definedName>
  </definedNames>
  <calcPr calcId="162913"/>
</workbook>
</file>

<file path=xl/calcChain.xml><?xml version="1.0" encoding="utf-8"?>
<calcChain xmlns="http://schemas.openxmlformats.org/spreadsheetml/2006/main">
  <c r="F66" i="13" l="1"/>
  <c r="F63" i="13"/>
  <c r="F62" i="13"/>
  <c r="F35" i="13"/>
  <c r="F34" i="13"/>
  <c r="F33" i="13"/>
  <c r="F30" i="13" l="1"/>
  <c r="F28" i="13" l="1"/>
  <c r="F27" i="13" l="1"/>
  <c r="F76" i="13" l="1"/>
  <c r="F32" i="13" l="1"/>
  <c r="F43" i="13" l="1"/>
  <c r="F61" i="13"/>
  <c r="F59" i="13"/>
  <c r="F57" i="13"/>
  <c r="F55" i="13"/>
  <c r="F51" i="13"/>
  <c r="F45" i="13"/>
  <c r="F53" i="13"/>
  <c r="F49" i="13"/>
  <c r="F47" i="13"/>
  <c r="F41" i="13"/>
  <c r="F65" i="13" l="1"/>
  <c r="F60" i="13"/>
  <c r="F58" i="13"/>
  <c r="F64" i="13"/>
  <c r="F56" i="13"/>
  <c r="F54" i="13"/>
  <c r="F52" i="13"/>
  <c r="F50" i="13"/>
  <c r="F48" i="13"/>
  <c r="F46" i="13"/>
  <c r="F44" i="13"/>
  <c r="F75" i="13" l="1"/>
  <c r="F74" i="13"/>
  <c r="F73" i="13"/>
  <c r="F72" i="13"/>
  <c r="A72" i="13"/>
  <c r="A73" i="13" s="1"/>
  <c r="A74" i="13" s="1"/>
  <c r="F71" i="13"/>
  <c r="F77" i="13" l="1"/>
  <c r="F9" i="13" s="1"/>
  <c r="F42" i="13"/>
  <c r="F40" i="13"/>
  <c r="F23" i="13"/>
  <c r="F24" i="13"/>
  <c r="F25" i="13"/>
  <c r="F26" i="13"/>
  <c r="F29" i="13"/>
  <c r="F31" i="13"/>
  <c r="F22" i="13"/>
  <c r="F67" i="13" l="1"/>
  <c r="F8" i="13" s="1"/>
  <c r="F36" i="13"/>
  <c r="A23" i="13"/>
  <c r="A24" i="13" l="1"/>
  <c r="A25" i="13" s="1"/>
  <c r="A26" i="13" s="1"/>
  <c r="A27" i="13" l="1"/>
  <c r="A28" i="13" s="1"/>
  <c r="A29" i="13" s="1"/>
  <c r="A32" i="13" s="1"/>
  <c r="A33" i="13" s="1"/>
  <c r="A34" i="13" s="1"/>
  <c r="A35" i="13" s="1"/>
  <c r="F7" i="13"/>
  <c r="F10" i="13" s="1"/>
  <c r="A44" i="13"/>
  <c r="A46" i="13" s="1"/>
  <c r="A48" i="13" s="1"/>
  <c r="A50" i="13" s="1"/>
  <c r="A52" i="13" s="1"/>
  <c r="A54" i="13" s="1"/>
  <c r="A56" i="13" s="1"/>
  <c r="A58" i="13" l="1"/>
  <c r="F11" i="13" l="1"/>
  <c r="A60" i="13"/>
  <c r="A62" i="13" s="1"/>
  <c r="F12" i="13" l="1"/>
  <c r="A63" i="13"/>
  <c r="F13" i="13" l="1"/>
  <c r="F14" i="13" s="1"/>
</calcChain>
</file>

<file path=xl/sharedStrings.xml><?xml version="1.0" encoding="utf-8"?>
<sst xmlns="http://schemas.openxmlformats.org/spreadsheetml/2006/main" count="153" uniqueCount="82">
  <si>
    <t>m1</t>
  </si>
  <si>
    <t>ur</t>
  </si>
  <si>
    <t>EM</t>
  </si>
  <si>
    <t>Zap.št.</t>
  </si>
  <si>
    <t>Opis</t>
  </si>
  <si>
    <t>Kol.</t>
  </si>
  <si>
    <t>Cena/EM</t>
  </si>
  <si>
    <t>Vrednost</t>
  </si>
  <si>
    <t>SKUPAJ BREZ DDV :</t>
  </si>
  <si>
    <t>SKUPAJ Z DDV :</t>
  </si>
  <si>
    <t>DDV 22 % :</t>
  </si>
  <si>
    <t>A</t>
  </si>
  <si>
    <t>B</t>
  </si>
  <si>
    <t>PRIPRAVLJALNA DELA:</t>
  </si>
  <si>
    <t>PRIPRAVLJALNA DELA SKUPAJ:</t>
  </si>
  <si>
    <t>ZAVAROVALNA DELA:</t>
  </si>
  <si>
    <t>ZAVAROVALNA DELA SKUPAJ:</t>
  </si>
  <si>
    <t>C</t>
  </si>
  <si>
    <t>kos</t>
  </si>
  <si>
    <t>PRIPRAVLJALNA DELA</t>
  </si>
  <si>
    <t>ZAVAROVALNA DELA</t>
  </si>
  <si>
    <t>nepredvidena dela 10%:</t>
  </si>
  <si>
    <t>REKAPITULACIJA</t>
  </si>
  <si>
    <t>TUJE STORITVE</t>
  </si>
  <si>
    <t>m2</t>
  </si>
  <si>
    <t>Elaborat za izvedbo cestne zapore.</t>
  </si>
  <si>
    <t>kos 
(ocena)</t>
  </si>
  <si>
    <t>TUJE STORITVE SKUPAJ:</t>
  </si>
  <si>
    <t>Zapiranje vrzeli globine nad 30 cm (gap filling) s kovinsko mrežo enake kvalitete kot je uporabljena v samem podajno lovilnem sistemu.</t>
  </si>
  <si>
    <t>OPOMBE:</t>
  </si>
  <si>
    <r>
      <rPr>
        <b/>
        <sz val="10"/>
        <rFont val="Arial"/>
        <family val="2"/>
      </rPr>
      <t>Posek in odstranitev dreves grmovja in zarasti do premera 10 cm</t>
    </r>
    <r>
      <rPr>
        <sz val="10"/>
        <rFont val="Arial"/>
        <family val="2"/>
      </rPr>
      <t>, odvoz na deponijo, vključno s stroški deponiranja</t>
    </r>
  </si>
  <si>
    <r>
      <rPr>
        <b/>
        <sz val="10"/>
        <rFont val="Arial"/>
        <family val="2"/>
      </rPr>
      <t>Posek in odstranitev dreves</t>
    </r>
    <r>
      <rPr>
        <sz val="10"/>
        <rFont val="Arial"/>
        <family val="2"/>
      </rPr>
      <t xml:space="preserve"> s premerom debla 10-30 cm, varno spravilo skladno z gozdnim redom (stabilno zalaganje ali odvoz, vključno s stroški deponiranja)</t>
    </r>
  </si>
  <si>
    <r>
      <rPr>
        <b/>
        <sz val="10"/>
        <rFont val="Arial"/>
        <family val="2"/>
      </rPr>
      <t>Izdelava manipulativnega platoja</t>
    </r>
    <r>
      <rPr>
        <sz val="10"/>
        <rFont val="Arial"/>
        <family val="2"/>
      </rPr>
      <t xml:space="preserve"> dimenzij ca 2.50x6.00 m.
Za stabilizacijo se uporabi debla podrtih dreves (na spodnji strani 2-3 kom), ki se jih stabilizira s koli dolžine ca 1.0 - 1.5 m. Za prekritje se uporabi lesene deske dolžine ca 2.50 m. Izdelava delovnega platoja za razklad opreme in materiala v helikopterskem transportu.</t>
    </r>
  </si>
  <si>
    <r>
      <rPr>
        <b/>
        <sz val="10"/>
        <rFont val="Arial"/>
        <family val="2"/>
      </rPr>
      <t xml:space="preserve">Ureditev dostopov </t>
    </r>
    <r>
      <rPr>
        <sz val="10"/>
        <rFont val="Arial"/>
        <family val="2"/>
      </rPr>
      <t xml:space="preserve">
za potrebe izvedbe (izvedba sidrišč na zgornjem delu, nadelava sestopov itd.)</t>
    </r>
  </si>
  <si>
    <r>
      <rPr>
        <b/>
        <sz val="10"/>
        <rFont val="Arial"/>
        <family val="2"/>
      </rPr>
      <t>Organizacija gradbišča</t>
    </r>
    <r>
      <rPr>
        <sz val="10"/>
        <rFont val="Arial"/>
        <family val="2"/>
      </rPr>
      <t xml:space="preserve">
postavitev začasnih objektov, demontaža in odstranitev začasnih objektov</t>
    </r>
  </si>
  <si>
    <t>Izdelava geodetskega posnetka izvedenih del</t>
  </si>
  <si>
    <r>
      <rPr>
        <b/>
        <sz val="10"/>
        <rFont val="Arial"/>
        <family val="2"/>
      </rPr>
      <t>Posek in odstranitev dreves</t>
    </r>
    <r>
      <rPr>
        <sz val="10"/>
        <rFont val="Arial"/>
        <family val="2"/>
      </rPr>
      <t xml:space="preserve"> s premerom debla 30-50 cm, varno spravilo skladno z gozdnim redom (stabilno zalaganje ali odvoz, vključno s stroški deponiranja)</t>
    </r>
  </si>
  <si>
    <t>ura</t>
  </si>
  <si>
    <r>
      <rPr>
        <b/>
        <sz val="10"/>
        <rFont val="Arial"/>
        <family val="2"/>
      </rPr>
      <t>Izravnava terena</t>
    </r>
    <r>
      <rPr>
        <sz val="10"/>
        <rFont val="Arial"/>
        <family val="2"/>
      </rPr>
      <t xml:space="preserve"> v trasi palisad in varovalnih ograj v mehki do trdi kamnini (strojno, ročno)
- nadelava terena za zvezen potek spodnje nosilne vrvi</t>
    </r>
  </si>
  <si>
    <r>
      <rPr>
        <b/>
        <sz val="10"/>
        <rFont val="Arial"/>
        <family val="2"/>
      </rPr>
      <t>Izdelava začasne zaščitne ograje,</t>
    </r>
    <r>
      <rPr>
        <sz val="10"/>
        <rFont val="Arial"/>
        <family val="2"/>
      </rPr>
      <t xml:space="preserve"> na spodnjem robu, iz RA palic in heksagonalno mrežo 2.7mm, višina ograje 2.5m (skupaj 80m, zabijanje ali uvrtavanje glede na teren), odstranitev po končanih delih.
- začasna ograja med PLS (LIN1-O2 in LIN1-O3) - 30m
- začasna ograja med PLS (LIN1-O1 in LIN2-O2) - 50m</t>
    </r>
  </si>
  <si>
    <r>
      <t xml:space="preserve">Projektantski nadzor
</t>
    </r>
    <r>
      <rPr>
        <sz val="10"/>
        <rFont val="Arial"/>
        <family val="2"/>
      </rPr>
      <t>V sklopu projektantskega nadzora je predvidena prisotnost projektanta v času trasiranja in zakoličbe podajno lovilnih sistemov ter morebitnih prilagoditev</t>
    </r>
    <r>
      <rPr>
        <b/>
        <sz val="10"/>
        <rFont val="Arial"/>
        <family val="2"/>
      </rPr>
      <t xml:space="preserve">.
</t>
    </r>
    <r>
      <rPr>
        <sz val="10"/>
        <rFont val="Arial"/>
        <family val="2"/>
        <charset val="238"/>
      </rPr>
      <t>Obračun na podlagi vpisov v gradbeni dnevnik.</t>
    </r>
  </si>
  <si>
    <r>
      <t xml:space="preserve">Geomehanski nadzor
</t>
    </r>
    <r>
      <rPr>
        <sz val="10"/>
        <rFont val="Arial"/>
        <family val="2"/>
      </rPr>
      <t>V sklopu geomehanskega nadzora je predvidena prisotnost geologa v času vrtalnih del ter podajanje usmeritev glede sidranja objektov</t>
    </r>
    <r>
      <rPr>
        <b/>
        <sz val="10"/>
        <rFont val="Arial"/>
        <family val="2"/>
      </rPr>
      <t xml:space="preserve">.
</t>
    </r>
    <r>
      <rPr>
        <sz val="10"/>
        <rFont val="Arial"/>
        <family val="2"/>
        <charset val="238"/>
      </rPr>
      <t>Obračun na podlagi vpisov v gradbeni dnevnik.</t>
    </r>
  </si>
  <si>
    <t>kom</t>
  </si>
  <si>
    <r>
      <rPr>
        <b/>
        <sz val="10"/>
        <rFont val="Arial"/>
        <family val="2"/>
        <charset val="238"/>
      </rPr>
      <t xml:space="preserve">Zaščita cestnega ustroja </t>
    </r>
    <r>
      <rPr>
        <sz val="10"/>
        <rFont val="Arial"/>
        <family val="2"/>
      </rPr>
      <t xml:space="preserve">
Dobava, razprostiranje nasipnega materiala 0/45 za izvedbo zaščite voziščnega ustroja v debelini 25cm (vključno s končnim čiščenjm in odvozom na deponijo). Celotna površina varovanja je ocenjena na 1100 m2.</t>
    </r>
  </si>
  <si>
    <t xml:space="preserve"> </t>
  </si>
  <si>
    <r>
      <rPr>
        <b/>
        <sz val="10"/>
        <rFont val="Arial"/>
        <family val="2"/>
      </rPr>
      <t>Zakoličbe</t>
    </r>
    <r>
      <rPr>
        <sz val="10"/>
        <rFont val="Arial"/>
        <family val="2"/>
      </rPr>
      <t xml:space="preserve"> linije objektov  (PLS) </t>
    </r>
  </si>
  <si>
    <r>
      <rPr>
        <b/>
        <sz val="11"/>
        <rFont val="Arial"/>
        <family val="2"/>
      </rPr>
      <t>LIN1_O1</t>
    </r>
    <r>
      <rPr>
        <b/>
        <sz val="10"/>
        <rFont val="Arial"/>
        <family val="2"/>
      </rPr>
      <t xml:space="preserve">
PODAJNO LOVILNA OGRAJA  - ETA certificirana lovilna ograja višine 4 m, dolžine 24 m, ENERGIJA 500 kJ
</t>
    </r>
    <r>
      <rPr>
        <sz val="10"/>
        <rFont val="Arial"/>
        <family val="2"/>
      </rPr>
      <t>Nabava, dovoz, transport in montaža varovalne podajno lovilne ograje z nominalno višino h = 4 m - višina merjena na sredini vsakega polja sistema. Dobava, vrtanje, vgradnja in injektiranje sider  (po potrebi s tekstilno nogavico), predvidene dolžine 3 m. Vključno z izvedbo obbetoniranega temelja pod stebri ograje. Vključno z zapiranjem vrzeli do 30 cm  s heksagonalno mrežo, ki se jo pritrdi s sidri (armaturno jeklo) fi 10 mm, dolžine sider do 30 cm.</t>
    </r>
    <r>
      <rPr>
        <b/>
        <sz val="10"/>
        <rFont val="Arial"/>
        <family val="2"/>
      </rPr>
      <t xml:space="preserve">
</t>
    </r>
  </si>
  <si>
    <r>
      <rPr>
        <b/>
        <sz val="11"/>
        <rFont val="Arial"/>
        <family val="2"/>
      </rPr>
      <t>LIN1_O2</t>
    </r>
    <r>
      <rPr>
        <b/>
        <sz val="10"/>
        <rFont val="Arial"/>
        <family val="2"/>
      </rPr>
      <t xml:space="preserve">
PODAJNO LOVILNA OGRAJA  - ETA certificirana lovilna ograja višine 5 m, dolžine 18 m, ENERGIJA 1000 kJ
</t>
    </r>
    <r>
      <rPr>
        <sz val="10"/>
        <rFont val="Arial"/>
        <family val="2"/>
      </rPr>
      <t>Nabava, dovoz, transport in montaža varovalne podajno lovilne ograje z nominalno višino h = 5 m - višina merjena na sredini vsakega polja sistema. Dobava, vrtanje, vgradnja in injektiranje sider  (po potrebi s tekstilno nogavico), predvidene dolžine 3 m. Vključno z izvedbo obbetoniranega temelja pod stebri ograje. Vključno z zapiranjem vrzeli do 30 cm  s heksagonalno mrežo, ki se jo pritrdi s sidri (armaturno jeklo) fi 10 mm, dolžine sider do 30 cm.</t>
    </r>
    <r>
      <rPr>
        <b/>
        <sz val="10"/>
        <rFont val="Arial"/>
        <family val="2"/>
      </rPr>
      <t xml:space="preserve">
</t>
    </r>
  </si>
  <si>
    <r>
      <rPr>
        <b/>
        <sz val="11"/>
        <rFont val="Arial"/>
        <family val="2"/>
      </rPr>
      <t>LIN1_O3</t>
    </r>
    <r>
      <rPr>
        <b/>
        <sz val="10"/>
        <rFont val="Arial"/>
        <family val="2"/>
      </rPr>
      <t xml:space="preserve">
PODAJNO LOVILNA OGRAJA  - ETA certificirana lovilna ograja višine 5 m, dolžine 30 m, ENERGIJA 1000 kJ
</t>
    </r>
    <r>
      <rPr>
        <sz val="10"/>
        <rFont val="Arial"/>
        <family val="2"/>
      </rPr>
      <t>Nabava, dovoz, transport in montaža varovalne podajno lovilne ograje z nominalno višino h = 5 m - višina merjena na sredini vsakega polja sistema. Dobava, vrtanje, vgradnja in injektiranje sider  (po potrebi s tekstilno nogavico), predvidene dolžine 3 m. Vključno z izvedbo obbetoniranega temelja pod stebri ograje. Vključno z zapiranjem vrzeli do 30 cm  s heksagonalno mrežo, ki se jo pritrdi s sidri (armaturno jeklo) fi 10 mm, dolžine sider do 30 cm.</t>
    </r>
    <r>
      <rPr>
        <b/>
        <sz val="10"/>
        <rFont val="Arial"/>
        <family val="2"/>
      </rPr>
      <t xml:space="preserve">
</t>
    </r>
  </si>
  <si>
    <r>
      <rPr>
        <b/>
        <sz val="11"/>
        <rFont val="Arial"/>
        <family val="2"/>
      </rPr>
      <t>LIN2_O1</t>
    </r>
    <r>
      <rPr>
        <b/>
        <sz val="10"/>
        <rFont val="Arial"/>
        <family val="2"/>
      </rPr>
      <t xml:space="preserve">
PODAJNO LOVILNA OGRAJA  - ETA certificirana lovilna ograja višine 5 m, dolžine 56 m, ENERGIJA 1000 kJ
</t>
    </r>
    <r>
      <rPr>
        <sz val="10"/>
        <rFont val="Arial"/>
        <family val="2"/>
      </rPr>
      <t>Nabava, dovoz, transport in montaža varovalne podajno lovilne ograje z nominalno višino h = 5 m - višina merjena na sredini vsakega polja sistema. Dobava, vrtanje, vgradnja in injektiranje sider  (po potrebi s tekstilno nogavico), predvidene dolžine 3 m. Vključno z izvedbo obbetoniranega temelja pod stebri ograje. Vključno z zapiranjem vrzeli do 30 cm  s heksagonalno mrežo, ki se jo pritrdi s sidri (armaturno jeklo) fi 10 mm, dolžine sider do 30 cm.</t>
    </r>
    <r>
      <rPr>
        <b/>
        <sz val="10"/>
        <rFont val="Arial"/>
        <family val="2"/>
      </rPr>
      <t xml:space="preserve">
</t>
    </r>
  </si>
  <si>
    <r>
      <rPr>
        <b/>
        <sz val="11"/>
        <rFont val="Arial"/>
        <family val="2"/>
      </rPr>
      <t>LIN2_O2</t>
    </r>
    <r>
      <rPr>
        <b/>
        <sz val="10"/>
        <rFont val="Arial"/>
        <family val="2"/>
      </rPr>
      <t xml:space="preserve">
PODAJNO LOVILNA OGRAJA  - ETA certificirana lovilna ograja višine 5 m, dolžine 50 m, ENERGIJA 1000 kJ
</t>
    </r>
    <r>
      <rPr>
        <sz val="10"/>
        <rFont val="Arial"/>
        <family val="2"/>
      </rPr>
      <t>Nabava, dovoz, transport in montaža varovalne podajno lovilne ograje z nominalno višino h = 5 m - višina merjena na sredini vsakega polja sistema. Dobava, vrtanje, vgradnja in injektiranje sider  (po potrebi s tekstilno nogavico), predvidene dolžine 3 m. Vključno z izvedbo obbetoniranega temelja pod stebri ograje. Vključno z zapiranjem vrzeli do 30 cm  s heksagonalno mrežo, ki se jo pritrdi s sidri (armaturno jeklo) fi 10 mm, dolžine sider do 30 cm.</t>
    </r>
    <r>
      <rPr>
        <b/>
        <sz val="10"/>
        <rFont val="Arial"/>
        <family val="2"/>
      </rPr>
      <t xml:space="preserve">
</t>
    </r>
  </si>
  <si>
    <r>
      <rPr>
        <b/>
        <sz val="11"/>
        <rFont val="Arial"/>
        <family val="2"/>
      </rPr>
      <t>LIN2_O4</t>
    </r>
    <r>
      <rPr>
        <b/>
        <sz val="10"/>
        <rFont val="Arial"/>
        <family val="2"/>
      </rPr>
      <t xml:space="preserve">
PODAJNO LOVILNA OGRAJA  - ETA certificirana lovilna ograja višine 6 m, dolžine 38 m, ENERGIJA 2000 kJ
</t>
    </r>
    <r>
      <rPr>
        <sz val="10"/>
        <rFont val="Arial"/>
        <family val="2"/>
      </rPr>
      <t>Nabava, dovoz, transport in montaža varovalne podajno lovilne ograje z nominalno višino h = 6 m - višina merjena na sredini vsakega polja sistema. Dobava, vrtanje, vgradnja in injektiranje sider  (po potrebi s tekstilno nogavico), predvidene dolžine 4-5 m. Vključno z izvedbo obbetoniranega temelja pod stebri ograje. Vključno z zapiranjem vrzeli do 30 cm  s heksagonalno mrežo, ki se jo pritrdi s sidri (armaturno jeklo) fi 10 mm, dolžine sider do 30 cm.</t>
    </r>
    <r>
      <rPr>
        <b/>
        <sz val="10"/>
        <rFont val="Arial"/>
        <family val="2"/>
      </rPr>
      <t xml:space="preserve">
</t>
    </r>
  </si>
  <si>
    <r>
      <rPr>
        <b/>
        <sz val="11"/>
        <rFont val="Arial"/>
        <family val="2"/>
      </rPr>
      <t>LIN3_O1</t>
    </r>
    <r>
      <rPr>
        <b/>
        <sz val="10"/>
        <rFont val="Arial"/>
        <family val="2"/>
      </rPr>
      <t xml:space="preserve">
PODAJNO LOVILNA OGRAJA  - ETA certificirana lovilna ograja višine 6 m, dolžine 22 m, ENERGIJA 2000 kJ
</t>
    </r>
    <r>
      <rPr>
        <sz val="10"/>
        <rFont val="Arial"/>
        <family val="2"/>
      </rPr>
      <t>Nabava, dovoz, transport in montaža varovalne podajno lovilne ograje z nominalno višino h = 6 m - višina merjena na sredini vsakega polja sistema. Dobava, vrtanje, vgradnja in injektiranje sider  (po potrebi s tekstilno nogavico), predvidene dolžine 4-5 m. Vključno z izvedbo obbetoniranega temelja pod stebri ograje. Vključno z zapiranjem vrzeli do 30 cm  s heksagonalno mrežo, ki se jo pritrdi s sidri (armaturno jeklo) fi 10 mm, dolžine sider do 30 cm.</t>
    </r>
    <r>
      <rPr>
        <b/>
        <sz val="10"/>
        <rFont val="Arial"/>
        <family val="2"/>
      </rPr>
      <t xml:space="preserve">
</t>
    </r>
  </si>
  <si>
    <r>
      <rPr>
        <b/>
        <sz val="11"/>
        <rFont val="Arial"/>
        <family val="2"/>
      </rPr>
      <t>LIN3_O3</t>
    </r>
    <r>
      <rPr>
        <b/>
        <sz val="10"/>
        <rFont val="Arial"/>
        <family val="2"/>
      </rPr>
      <t xml:space="preserve">
PODAJNO LOVILNA OGRAJA  - ETA certificirana lovilna ograja višine 6 m, dolžine 34 m, ENERGIJA 2000 kJ
</t>
    </r>
    <r>
      <rPr>
        <sz val="10"/>
        <rFont val="Arial"/>
        <family val="2"/>
      </rPr>
      <t>Nabava, dovoz, transport in montaža varovalne podajno lovilne ograje z nominalno višino h = 6 m - višina merjena na sredini vsakega polja sistema. Dobava, vrtanje, vgradnja in injektiranje sider  (po potrebi s tekstilno nogavico), predvidene dolžine 4-5 m. Vključno z izvedbo obbetoniranega temelja pod stebri ograje. Vključno z zapiranjem vrzeli do 30 cm  s heksagonalno mrežo, ki se jo pritrdi s sidri (armaturno jeklo) fi 10 mm, dolžine sider do 30 cm.</t>
    </r>
    <r>
      <rPr>
        <b/>
        <sz val="10"/>
        <rFont val="Arial"/>
        <family val="2"/>
      </rPr>
      <t xml:space="preserve">
</t>
    </r>
  </si>
  <si>
    <r>
      <rPr>
        <b/>
        <sz val="11"/>
        <rFont val="Arial"/>
        <family val="2"/>
      </rPr>
      <t>LIN2_O3</t>
    </r>
    <r>
      <rPr>
        <b/>
        <sz val="10"/>
        <rFont val="Arial"/>
        <family val="2"/>
      </rPr>
      <t xml:space="preserve">
PODAJNO LOVILNA OGRAJA  - ETA certificirana lovilna ograja višine 6 m, dolžine 62 m, ENERGIJA 2000 kJ
(upoštevati interno sidranje)
</t>
    </r>
    <r>
      <rPr>
        <sz val="10"/>
        <rFont val="Arial"/>
        <family val="2"/>
      </rPr>
      <t>Nabava, dovoz, transport in montaža varovalne podajno lovilne ograje z nominalno višino h = 6 m - višina merjena na sredini vsakega polja sistema. Dobava, vrtanje, vgradnja in injektiranje sider  (po potrebi s tekstilno nogavico), predvidene dolžine 4-5 m. Vključno z izvedbo obbetoniranega temelja pod stebri ograje. Vključno z zapiranjem vrzeli do 30 cm  s heksagonalno mrežo, ki se jo pritrdi s sidri (armaturno jeklo) fi 10 mm, dolžine sider do 30 cm.</t>
    </r>
    <r>
      <rPr>
        <b/>
        <sz val="10"/>
        <rFont val="Arial"/>
        <family val="2"/>
      </rPr>
      <t xml:space="preserve">
</t>
    </r>
  </si>
  <si>
    <r>
      <rPr>
        <b/>
        <sz val="11"/>
        <rFont val="Arial"/>
        <family val="2"/>
      </rPr>
      <t>LIN3_O2</t>
    </r>
    <r>
      <rPr>
        <b/>
        <sz val="10"/>
        <rFont val="Arial"/>
        <family val="2"/>
      </rPr>
      <t xml:space="preserve">
PODAJNO LOVILNA OGRAJA  - ETA certificirana lovilna ograja višine 6 m, dolžine 29 m, ENERGIJA 2000 kJ (upoštevati interno sidranje)
</t>
    </r>
    <r>
      <rPr>
        <sz val="10"/>
        <rFont val="Arial"/>
        <family val="2"/>
      </rPr>
      <t>Nabava, dovoz, transport in montaža varovalne podajno lovilne ograje z nominalno višino h = 6 m - višina merjena na sredini vsakega polja sistema. Dobava, vrtanje, vgradnja in injektiranje sider  (po potrebi s tekstilno nogavico), predvidene dolžine 4-5 m. Vključno z izvedbo obbetoniranega temelja pod stebri ograje. Vključno z zapiranjem vrzeli do 30 cm  s heksagonalno mrežo, ki se jo pritrdi s sidri (armaturno jeklo) fi 10 mm, dolžine sider do 30 cm.</t>
    </r>
    <r>
      <rPr>
        <b/>
        <sz val="10"/>
        <rFont val="Arial"/>
        <family val="2"/>
      </rPr>
      <t xml:space="preserve">
</t>
    </r>
  </si>
  <si>
    <r>
      <rPr>
        <b/>
        <sz val="11"/>
        <rFont val="Arial"/>
        <family val="2"/>
      </rPr>
      <t>LIN3_O4</t>
    </r>
    <r>
      <rPr>
        <b/>
        <sz val="10"/>
        <rFont val="Arial"/>
        <family val="2"/>
      </rPr>
      <t xml:space="preserve">
PODAJNO LOVILNA OGRAJA  - ETA certificirana lovilna ograja višine 6 m, dolžine 44 m, ENERGIJA 2000 kJ (upoštevati interno sidranje)
</t>
    </r>
    <r>
      <rPr>
        <sz val="10"/>
        <rFont val="Arial"/>
        <family val="2"/>
      </rPr>
      <t>Nabava, dovoz, transport in montaža varovalne podajno lovilne ograje z nominalno višino h = 6 m - višina merjena na sredini vsakega polja sistema. Dobava, vrtanje, vgradnja in injektiranje sider  (po potrebi s tekstilno nogavico), predvidene dolžine 4-5 m. Vključno z izvedbo obbetoniranega temelja pod stebri ograje. Vključno z zapiranjem vrzeli do 30 cm  s heksagonalno mrežo, ki se jo pritrdi s sidri (armaturno jeklo) fi 10 mm, dolžine sider do 30 cm.</t>
    </r>
    <r>
      <rPr>
        <b/>
        <sz val="10"/>
        <rFont val="Arial"/>
        <family val="2"/>
      </rPr>
      <t xml:space="preserve">
</t>
    </r>
  </si>
  <si>
    <t xml:space="preserve">Izdelava projektne dokumentacije INID in Navodil za vzdrževanje in obratovanje objekta </t>
  </si>
  <si>
    <r>
      <t xml:space="preserve">Testiranje sider                                                            </t>
    </r>
    <r>
      <rPr>
        <sz val="10"/>
        <rFont val="Arial"/>
        <family val="2"/>
      </rPr>
      <t>Izvedba izvlečnih testov sider (10 + 3 kom) in poročila o preiskavi sider. Skupaj z dobavo, vrtanjem, vgradnjo in injektiranjem 3 žrtvenih sider. Lokacije žrtvenih in testnih sider določi projektant.</t>
    </r>
  </si>
  <si>
    <r>
      <t xml:space="preserve">Zapora ceste s semaforjem, dolžine 220m
</t>
    </r>
    <r>
      <rPr>
        <sz val="10"/>
        <rFont val="Arial"/>
        <family val="2"/>
      </rPr>
      <t>Dela se bodo izvajala pod delnimi in popolnimi zaporami. Popolne zapore se bodo izvajale v dopoldanskem in popoldanskem času s krajšimi vmesnimi prekinitvami.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>Skupni čas izvedbe del - predvideno ca 7 mesecev.
Obračun po dejanskih stroških oz. računih.</t>
    </r>
  </si>
  <si>
    <t>Izvedba zaščitnih ukrepov pred padajočim kamenjem na R1-203/1002 Predel-Bovec od km 12.800 do km 13.020 (NIVO 2).</t>
  </si>
  <si>
    <t>PONUDBENI PREDRAČUN</t>
  </si>
  <si>
    <r>
      <rPr>
        <b/>
        <sz val="10"/>
        <rFont val="Arial"/>
        <family val="2"/>
      </rPr>
      <t>Ročno čiščenje skalnate brežine pod lovilnimi sistemi,</t>
    </r>
    <r>
      <rPr>
        <sz val="10"/>
        <rFont val="Arial"/>
        <family val="2"/>
      </rPr>
      <t xml:space="preserve"> odstranjevanje labilnih delov, skupaj z nakladanjem in odvozom materiala na deponijo po izboru izvajalca
(območje se določi v sklopu projektantskega nadzora)</t>
    </r>
  </si>
  <si>
    <r>
      <t xml:space="preserve">Zaščita spodnjih ograj s politlakom - filcem v času izvedbe zgornjih ograj
</t>
    </r>
    <r>
      <rPr>
        <sz val="10"/>
        <rFont val="Arial"/>
        <family val="2"/>
      </rPr>
      <t xml:space="preserve">(LIN1, LIN2O1 in LIN2O2 + začasne ograje) 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>politlak-filc 300g/m2
Preprečevanje naletov manjših kamnov do vozišča.</t>
    </r>
  </si>
  <si>
    <r>
      <rPr>
        <b/>
        <sz val="10"/>
        <rFont val="Arial"/>
        <family val="2"/>
      </rPr>
      <t>Helikopterski transport opreme in materiala.</t>
    </r>
    <r>
      <rPr>
        <sz val="10"/>
        <rFont val="Arial"/>
        <family val="2"/>
      </rPr>
      <t xml:space="preserve">
Predvideva se helikopterski transport materiala za potrebe izvedbe lovilnih ograj na Linijah 2 in 3 - skupaj 335m + 2x gullynet. Izvedba spodnjih sistemov in prekrivnih mrež je predvidena iz avtodvigala oz. s pomočjo internih prevozov ter naknadnega vitlanja. Ocenjena količina helikopterskih transportov cca 65 internih transportnih letov + nalet in odlet do lokacije. Opisi so podani na podlagi ocenjene tehnologije del (v pomoč ponudnikom) in niso zavezujoči - ponudnik poda svojo stroškovno kalkulacijo internih transportov glede na izbano tehnologijo del. Količine helikopterskega transporta opreme in materiala se potrjuje na podlagi dnevnika letenja.
</t>
    </r>
  </si>
  <si>
    <r>
      <t xml:space="preserve">PODAJNO LOVILNA OGRAJA ZA GRAPE - OG1
- sestavljena iz CE certificirane specialne lovilne mreže in sekundarne mreže (pocinkano pletivo), višine 4.5m, skupne površine 28m2 (širina na vrhu cca 9.5m, na dnu cca 2.0m). E=1000kJ, sistem mora biti preverjen na statično obremenitev za polno zasutje (odvisno od proizvajalca sistema). Predvideno je vrtanje 8 vrtin fi 90 in sidranje s štirimi sidri gewi 32 na vsaki strani (ls=3m). Sistem je sestavljen iz obodne jeklene vrvi in vmesnih jeklenih vrvi med sidri, ki so amortizirane z absorbicjskimi zavorami. Vsi elementi sistema so vroče cinkani. 
</t>
    </r>
    <r>
      <rPr>
        <sz val="10"/>
        <rFont val="Arial"/>
        <family val="2"/>
      </rPr>
      <t>Nabava, dovoz ter montaža specialne lovilne ograje, vključno z dobavo, vrtanjem, vgradnjo in injektiranjem sider  (po potrebi s tekstilno nogavico), predvidene dolžine 3 m. . Montaža skladna z navodili proizvajalca sistema. 
Potrebno upoštevati  izmero profila na mestu vgradnje in izdelavo po naročilu.</t>
    </r>
  </si>
  <si>
    <r>
      <rPr>
        <b/>
        <sz val="10"/>
        <rFont val="Arial"/>
        <family val="2"/>
      </rPr>
      <t>VISOKONATEZNE MREŽE 1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 xml:space="preserve">Nabava, dovoz in (montaža) polaganje mrežnih panelov
(prilagojene mreže visoke natezne trdnosti)
</t>
    </r>
    <r>
      <rPr>
        <sz val="10"/>
        <rFont val="Arial"/>
        <family val="2"/>
        <charset val="238"/>
      </rPr>
      <t>kapacitete min 150kN/m v vse smeri, kvaliteta jekla Bst min 620/770, vključno s:
- sidranjem z gewi sidri fi28-40mm, l=2.5-3.0m (raster cca 2.9x2.9 -3.0x3.0)
- injektiranjem z injekcijsko maso Cementol Injecem (ali enakovredno)
- dobavo in montažo pritrditvenih plošč (spike plates)                       Dobava, vrtanje, vgradnja in injektiranje sider  (po potrebi s tekstilno nogavico).</t>
    </r>
  </si>
  <si>
    <r>
      <rPr>
        <b/>
        <sz val="10"/>
        <rFont val="Arial"/>
        <family val="2"/>
      </rPr>
      <t>VISOKONATEZNE MREŽE 2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 xml:space="preserve">Nabava, dovoz in (montaža) polaganje mrežnih panelov
(prilagojene mreže visoke natezne trdnosti)
</t>
    </r>
    <r>
      <rPr>
        <sz val="10"/>
        <rFont val="Arial"/>
        <family val="2"/>
      </rPr>
      <t>kapacitete min 150kN/m v vse smeri, kvaliteta jekla Bst min 620/770, vključno s:
- sidranjem z gewi sidri fi28-40mm, l=2.5-3.0m (raster cca 2.9x2.9-3.0x3.0)
- injektiranjem z injekcijsko maso Cementol Injecem (ali enakovredno)
- dobavo in montažo pritrditvenih plošč (spike plates)        Dobava, vrtanje, vgradnja in injektiranje sider  (po potrebi s tekstilno nogavico).</t>
    </r>
  </si>
  <si>
    <r>
      <rPr>
        <b/>
        <sz val="10"/>
        <rFont val="Arial"/>
        <family val="2"/>
      </rPr>
      <t>PRILAGOJENE MREŽE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 xml:space="preserve">TEŽKO POCINKANO PLETIVO
</t>
    </r>
    <r>
      <rPr>
        <sz val="10"/>
        <rFont val="Arial"/>
        <family val="2"/>
      </rPr>
      <t xml:space="preserve">Nabava, dovoz in montaža težkega pocinkanega pletiva, fi žice min 2.7 mm, velikost okna 8/10, natezne trdnosti 40kN/m, vključno s sidranjem v rastru 3/3 m, sidra iz RA fi 16 mm, L = 1.5 m, alpinistični pristop </t>
    </r>
  </si>
  <si>
    <r>
      <t xml:space="preserve">PODAJNO LOVILNA OGRAJA ZA GRAPE - OG2
- sestavljena iz CE certificirane specialne lovilne mreže in sekundarne mreže (pocinkano pletivo), višine 2m, skupne površine 18m2 (širina na vrhu cca 11.0 m, na dnu cca 2.0m). E=2000kJ, sistem mora biti preverjen na statično obremenitev za polno zasutje (odvisno od proizvajalca sistema). Predvideno je vrtanje 6 vrtin fi 90 in sidranje s tremi sidri gewi 40 na vsaki strani (ls=4m). Sistem je sestavljen iz obodne jeklene vrvi in vmesnih jeklenih vrvi med sidri, ki so amortizirane z absorbicjskimi zavorami. Vsi elementi sistema so vroče cinkani. 
</t>
    </r>
    <r>
      <rPr>
        <sz val="10"/>
        <rFont val="Arial"/>
        <family val="2"/>
      </rPr>
      <t>Nabava, dovoz ter montaža specialne lovilne ograje, vključno z dobavo, vrtanjem, vgradnjo in injektiranjem sider  (po potrebi s tekstilno nogavico), predvidene dolžine 4 m. Montaža skladna z navodili proizvajalca sistema. 
Potrebno upoštevati  izmero profila na mestu vgradnje in izdelavo po naročilu.</t>
    </r>
  </si>
  <si>
    <t>1a</t>
  </si>
  <si>
    <t>2a</t>
  </si>
  <si>
    <t>3a</t>
  </si>
  <si>
    <t>4a</t>
  </si>
  <si>
    <t>5a</t>
  </si>
  <si>
    <t>6a</t>
  </si>
  <si>
    <t>7a</t>
  </si>
  <si>
    <t>8a</t>
  </si>
  <si>
    <t>9a</t>
  </si>
  <si>
    <t>10a</t>
  </si>
  <si>
    <t>11a</t>
  </si>
  <si>
    <t xml:space="preserve">- Podajno lovilni sistemi: vsi vgrajeni materiali morajo biti proizvedeni v skladu z evropskim tehničnim soglasjem (ETA) in preskušani po ETAG 027 s pridobljeno oznako CE. Pred izvedbo mora izvajalec del predložiti vso dokumentacijo naročniku in/ali inženirju v skladu z nacionalno in EU tehnično regulativo. 
- pri vseh podajno lovilnih sistemih je predvideno sidranje temeljnih plošč na skalni osnovi. V primeru, da se z izravnavo terena v linijah ograj ne bo zagotovilo ustrezne podlage, se sidranje temeljnih plošč prilagodi v skladu z navodili proizvajalca lovilnih sistemov. Strošek morebitnih sprememb sidranja mora ponudnik/izvajalec upoštevati pri postavkah lovilnih ograj.                                                                                                           - vsi podajno lovilni sistemi se morajo izvajati s primarno mrežo iz jeklenih obročev ali podobno in sekundarno mrežo za zaustavljanje kamnov manjših premerov.
- pri vseh podajno lovilnih sistemih je potrebno izvajati zapiranja končnih trikotnikov zaradi čim boljšega prekrivanja sistemov.
- Delo se izvaja izključno v alpinističnem pristopu z vrvno tehniko, delo s težkimi bremeni.         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</si>
</sst>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S_I_T_-;\-* #,##0.00\ _S_I_T_-;_-* &quot;-&quot;??\ _S_I_T_-;_-@_-"/>
    <numFmt numFmtId="165" formatCode="#,##0.00\ &quot;€&quot;"/>
  </numFmts>
  <fonts count="17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i/>
      <sz val="12"/>
      <color indexed="63"/>
      <name val="Arial"/>
      <family val="2"/>
    </font>
    <font>
      <sz val="10"/>
      <name val="Arial"/>
      <family val="2"/>
    </font>
    <font>
      <b/>
      <i/>
      <sz val="11"/>
      <color indexed="63"/>
      <name val="Arial"/>
      <family val="2"/>
    </font>
    <font>
      <b/>
      <i/>
      <sz val="12"/>
      <color indexed="63"/>
      <name val="Arial"/>
      <family val="2"/>
    </font>
    <font>
      <sz val="12"/>
      <name val="Arial"/>
      <family val="2"/>
    </font>
    <font>
      <b/>
      <i/>
      <sz val="16"/>
      <color indexed="63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  <charset val="238"/>
    </font>
    <font>
      <b/>
      <i/>
      <sz val="14"/>
      <color indexed="6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 applyFont="0" applyBorder="0"/>
    <xf numFmtId="0" fontId="1" fillId="0" borderId="0" applyFont="0" applyBorder="0"/>
    <xf numFmtId="0" fontId="1" fillId="0" borderId="0" applyFont="0" applyBorder="0"/>
    <xf numFmtId="0" fontId="2" fillId="0" borderId="0" applyFont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164" fontId="1" fillId="0" borderId="0" applyFont="0" applyFill="0" applyBorder="0" applyAlignment="0" applyProtection="0"/>
  </cellStyleXfs>
  <cellXfs count="136">
    <xf numFmtId="0" fontId="0" fillId="0" borderId="0" xfId="0"/>
    <xf numFmtId="0" fontId="6" fillId="0" borderId="0" xfId="0" applyFont="1" applyBorder="1" applyAlignment="1">
      <alignment vertical="top"/>
    </xf>
    <xf numFmtId="4" fontId="6" fillId="0" borderId="0" xfId="0" applyNumberFormat="1" applyFont="1" applyBorder="1" applyAlignment="1">
      <alignment vertical="top"/>
    </xf>
    <xf numFmtId="0" fontId="6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6" fillId="0" borderId="0" xfId="0" applyFon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0" fontId="6" fillId="0" borderId="0" xfId="0" applyFont="1" applyBorder="1" applyAlignment="1" applyProtection="1">
      <alignment vertical="top"/>
    </xf>
    <xf numFmtId="0" fontId="8" fillId="0" borderId="0" xfId="1" applyFont="1" applyBorder="1" applyAlignment="1" applyProtection="1">
      <alignment horizontal="right" vertical="top"/>
    </xf>
    <xf numFmtId="0" fontId="6" fillId="0" borderId="0" xfId="1" applyFont="1" applyAlignment="1" applyProtection="1">
      <alignment vertical="top"/>
    </xf>
    <xf numFmtId="2" fontId="6" fillId="0" borderId="0" xfId="1" applyNumberFormat="1" applyFont="1" applyBorder="1" applyAlignment="1" applyProtection="1">
      <alignment vertical="top"/>
    </xf>
    <xf numFmtId="2" fontId="9" fillId="0" borderId="0" xfId="1" applyNumberFormat="1" applyFont="1" applyBorder="1" applyAlignment="1" applyProtection="1">
      <alignment horizontal="left" vertical="top"/>
    </xf>
    <xf numFmtId="4" fontId="4" fillId="0" borderId="0" xfId="1" applyNumberFormat="1" applyFont="1" applyBorder="1" applyAlignment="1" applyProtection="1">
      <alignment horizontal="right" vertical="top"/>
    </xf>
    <xf numFmtId="0" fontId="4" fillId="0" borderId="0" xfId="0" applyFont="1" applyBorder="1" applyAlignment="1" applyProtection="1">
      <alignment vertical="top"/>
    </xf>
    <xf numFmtId="4" fontId="6" fillId="0" borderId="0" xfId="0" applyNumberFormat="1" applyFont="1" applyBorder="1" applyAlignment="1" applyProtection="1">
      <alignment horizontal="left" vertical="top"/>
    </xf>
    <xf numFmtId="49" fontId="6" fillId="0" borderId="0" xfId="0" applyNumberFormat="1" applyFont="1" applyBorder="1" applyAlignment="1" applyProtection="1">
      <alignment horizontal="left" vertical="top" wrapText="1"/>
    </xf>
    <xf numFmtId="49" fontId="6" fillId="0" borderId="0" xfId="0" applyNumberFormat="1" applyFont="1" applyBorder="1" applyAlignment="1" applyProtection="1">
      <alignment horizontal="center" vertical="top"/>
    </xf>
    <xf numFmtId="4" fontId="6" fillId="0" borderId="0" xfId="0" applyNumberFormat="1" applyFont="1" applyBorder="1" applyAlignment="1" applyProtection="1">
      <alignment horizontal="right" vertical="top"/>
    </xf>
    <xf numFmtId="165" fontId="6" fillId="0" borderId="0" xfId="0" applyNumberFormat="1" applyFont="1" applyBorder="1" applyAlignment="1" applyProtection="1">
      <alignment horizontal="right" vertical="top"/>
    </xf>
    <xf numFmtId="0" fontId="7" fillId="0" borderId="0" xfId="1" applyFont="1" applyBorder="1" applyAlignment="1" applyProtection="1">
      <alignment horizontal="left" vertical="top" wrapText="1"/>
    </xf>
    <xf numFmtId="4" fontId="11" fillId="0" borderId="0" xfId="0" applyNumberFormat="1" applyFont="1" applyBorder="1" applyAlignment="1" applyProtection="1">
      <alignment horizontal="left" vertical="top"/>
    </xf>
    <xf numFmtId="165" fontId="12" fillId="0" borderId="0" xfId="0" applyNumberFormat="1" applyFont="1" applyBorder="1" applyAlignment="1" applyProtection="1">
      <alignment horizontal="right" vertical="top"/>
    </xf>
    <xf numFmtId="4" fontId="4" fillId="0" borderId="0" xfId="0" applyNumberFormat="1" applyFont="1" applyBorder="1" applyAlignment="1" applyProtection="1">
      <alignment horizontal="left" vertical="top"/>
    </xf>
    <xf numFmtId="49" fontId="4" fillId="0" borderId="0" xfId="0" applyNumberFormat="1" applyFont="1" applyBorder="1" applyAlignment="1" applyProtection="1">
      <alignment horizontal="left" vertical="top" wrapText="1"/>
    </xf>
    <xf numFmtId="49" fontId="4" fillId="0" borderId="0" xfId="0" applyNumberFormat="1" applyFont="1" applyBorder="1" applyAlignment="1" applyProtection="1">
      <alignment horizontal="center" vertical="top"/>
    </xf>
    <xf numFmtId="4" fontId="4" fillId="0" borderId="0" xfId="0" applyNumberFormat="1" applyFont="1" applyBorder="1" applyAlignment="1" applyProtection="1">
      <alignment horizontal="right" vertical="top"/>
    </xf>
    <xf numFmtId="165" fontId="4" fillId="0" borderId="0" xfId="0" applyNumberFormat="1" applyFont="1" applyBorder="1" applyAlignment="1" applyProtection="1">
      <alignment horizontal="right" vertical="top" wrapText="1"/>
    </xf>
    <xf numFmtId="4" fontId="4" fillId="0" borderId="2" xfId="0" applyNumberFormat="1" applyFont="1" applyBorder="1" applyAlignment="1" applyProtection="1">
      <alignment horizontal="left" vertical="top"/>
    </xf>
    <xf numFmtId="49" fontId="4" fillId="0" borderId="2" xfId="0" applyNumberFormat="1" applyFont="1" applyBorder="1" applyAlignment="1" applyProtection="1">
      <alignment horizontal="left" vertical="top" wrapText="1"/>
    </xf>
    <xf numFmtId="165" fontId="4" fillId="0" borderId="2" xfId="0" applyNumberFormat="1" applyFont="1" applyBorder="1" applyAlignment="1" applyProtection="1">
      <alignment horizontal="right" vertical="top" wrapText="1"/>
    </xf>
    <xf numFmtId="165" fontId="4" fillId="0" borderId="0" xfId="0" applyNumberFormat="1" applyFont="1" applyBorder="1" applyAlignment="1" applyProtection="1">
      <alignment horizontal="right" vertical="top"/>
    </xf>
    <xf numFmtId="49" fontId="4" fillId="0" borderId="2" xfId="0" applyNumberFormat="1" applyFont="1" applyBorder="1" applyAlignment="1" applyProtection="1">
      <alignment horizontal="center" vertical="top"/>
    </xf>
    <xf numFmtId="4" fontId="4" fillId="0" borderId="2" xfId="0" applyNumberFormat="1" applyFont="1" applyBorder="1" applyAlignment="1" applyProtection="1">
      <alignment horizontal="right" vertical="top"/>
    </xf>
    <xf numFmtId="165" fontId="4" fillId="0" borderId="2" xfId="0" applyNumberFormat="1" applyFont="1" applyBorder="1" applyAlignment="1" applyProtection="1">
      <alignment horizontal="right" vertical="top"/>
    </xf>
    <xf numFmtId="4" fontId="4" fillId="0" borderId="4" xfId="0" applyNumberFormat="1" applyFont="1" applyBorder="1" applyAlignment="1" applyProtection="1">
      <alignment horizontal="left" vertical="top"/>
    </xf>
    <xf numFmtId="49" fontId="4" fillId="0" borderId="4" xfId="0" applyNumberFormat="1" applyFont="1" applyBorder="1" applyAlignment="1" applyProtection="1">
      <alignment horizontal="left" vertical="top" wrapText="1"/>
    </xf>
    <xf numFmtId="49" fontId="4" fillId="0" borderId="4" xfId="0" applyNumberFormat="1" applyFont="1" applyBorder="1" applyAlignment="1" applyProtection="1">
      <alignment horizontal="center" vertical="top"/>
    </xf>
    <xf numFmtId="4" fontId="4" fillId="0" borderId="4" xfId="0" applyNumberFormat="1" applyFont="1" applyBorder="1" applyAlignment="1" applyProtection="1">
      <alignment horizontal="right" vertical="top"/>
    </xf>
    <xf numFmtId="165" fontId="4" fillId="0" borderId="4" xfId="0" applyNumberFormat="1" applyFont="1" applyBorder="1" applyAlignment="1" applyProtection="1">
      <alignment horizontal="right" vertical="top"/>
    </xf>
    <xf numFmtId="0" fontId="6" fillId="0" borderId="1" xfId="1" applyFont="1" applyBorder="1" applyAlignment="1" applyProtection="1">
      <alignment vertical="top"/>
    </xf>
    <xf numFmtId="0" fontId="6" fillId="0" borderId="1" xfId="1" applyFont="1" applyBorder="1" applyAlignment="1" applyProtection="1">
      <alignment vertical="top" wrapText="1"/>
    </xf>
    <xf numFmtId="0" fontId="6" fillId="0" borderId="1" xfId="1" applyFont="1" applyBorder="1" applyAlignment="1" applyProtection="1">
      <alignment horizontal="center" vertical="top"/>
    </xf>
    <xf numFmtId="2" fontId="6" fillId="0" borderId="1" xfId="1" applyNumberFormat="1" applyFont="1" applyBorder="1" applyAlignment="1" applyProtection="1">
      <alignment horizontal="center" vertical="top"/>
    </xf>
    <xf numFmtId="4" fontId="6" fillId="0" borderId="1" xfId="1" applyNumberFormat="1" applyFont="1" applyBorder="1" applyAlignment="1" applyProtection="1">
      <alignment horizontal="center" vertical="top"/>
    </xf>
    <xf numFmtId="4" fontId="4" fillId="2" borderId="5" xfId="0" applyNumberFormat="1" applyFont="1" applyFill="1" applyBorder="1" applyAlignment="1" applyProtection="1">
      <alignment horizontal="left" vertical="top"/>
    </xf>
    <xf numFmtId="49" fontId="4" fillId="2" borderId="0" xfId="0" applyNumberFormat="1" applyFont="1" applyFill="1" applyBorder="1" applyAlignment="1" applyProtection="1">
      <alignment horizontal="left" vertical="top" wrapText="1"/>
    </xf>
    <xf numFmtId="49" fontId="6" fillId="2" borderId="0" xfId="0" applyNumberFormat="1" applyFont="1" applyFill="1" applyBorder="1" applyAlignment="1" applyProtection="1">
      <alignment horizontal="center" vertical="top"/>
    </xf>
    <xf numFmtId="4" fontId="6" fillId="2" borderId="0" xfId="0" applyNumberFormat="1" applyFont="1" applyFill="1" applyBorder="1" applyAlignment="1" applyProtection="1">
      <alignment horizontal="right" vertical="top"/>
    </xf>
    <xf numFmtId="165" fontId="6" fillId="2" borderId="6" xfId="0" applyNumberFormat="1" applyFont="1" applyFill="1" applyBorder="1" applyAlignment="1" applyProtection="1">
      <alignment horizontal="right" vertical="top"/>
    </xf>
    <xf numFmtId="49" fontId="6" fillId="0" borderId="1" xfId="0" applyNumberFormat="1" applyFont="1" applyBorder="1" applyAlignment="1" applyProtection="1">
      <alignment horizontal="left" vertical="top" wrapText="1"/>
    </xf>
    <xf numFmtId="0" fontId="6" fillId="0" borderId="1" xfId="0" applyFont="1" applyFill="1" applyBorder="1" applyAlignment="1" applyProtection="1">
      <alignment vertical="top" wrapText="1"/>
    </xf>
    <xf numFmtId="49" fontId="1" fillId="0" borderId="1" xfId="0" applyNumberFormat="1" applyFont="1" applyBorder="1" applyAlignment="1" applyProtection="1">
      <alignment horizontal="left" vertical="top" wrapText="1"/>
    </xf>
    <xf numFmtId="49" fontId="4" fillId="0" borderId="1" xfId="0" applyNumberFormat="1" applyFont="1" applyBorder="1" applyAlignment="1" applyProtection="1">
      <alignment horizontal="left" vertical="top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 vertical="center"/>
    </xf>
    <xf numFmtId="49" fontId="6" fillId="0" borderId="1" xfId="0" applyNumberFormat="1" applyFont="1" applyFill="1" applyBorder="1" applyAlignment="1" applyProtection="1">
      <alignment horizontal="left" vertical="top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justify" vertical="top" wrapText="1"/>
    </xf>
    <xf numFmtId="0" fontId="6" fillId="0" borderId="1" xfId="0" applyFont="1" applyFill="1" applyBorder="1" applyAlignment="1" applyProtection="1">
      <alignment horizontal="left" vertical="top" wrapText="1"/>
    </xf>
    <xf numFmtId="0" fontId="4" fillId="0" borderId="1" xfId="0" applyFont="1" applyFill="1" applyBorder="1" applyAlignment="1" applyProtection="1">
      <alignment horizontal="justify" vertical="top" wrapText="1"/>
    </xf>
    <xf numFmtId="0" fontId="6" fillId="0" borderId="19" xfId="0" applyFont="1" applyFill="1" applyBorder="1" applyAlignment="1" applyProtection="1">
      <alignment horizontal="left" vertical="top" wrapText="1"/>
    </xf>
    <xf numFmtId="4" fontId="6" fillId="0" borderId="1" xfId="0" applyNumberFormat="1" applyFont="1" applyFill="1" applyBorder="1" applyAlignment="1" applyProtection="1">
      <alignment horizontal="center" vertical="center"/>
    </xf>
    <xf numFmtId="4" fontId="6" fillId="0" borderId="1" xfId="0" applyNumberFormat="1" applyFont="1" applyBorder="1" applyAlignment="1" applyProtection="1">
      <alignment horizontal="center" vertical="center"/>
    </xf>
    <xf numFmtId="4" fontId="6" fillId="0" borderId="19" xfId="0" applyNumberFormat="1" applyFont="1" applyBorder="1" applyAlignment="1" applyProtection="1">
      <alignment horizontal="center" vertical="center"/>
    </xf>
    <xf numFmtId="4" fontId="6" fillId="0" borderId="10" xfId="0" applyNumberFormat="1" applyFont="1" applyBorder="1" applyAlignment="1" applyProtection="1">
      <alignment horizontal="center" vertical="center"/>
    </xf>
    <xf numFmtId="4" fontId="6" fillId="0" borderId="1" xfId="0" applyNumberFormat="1" applyFont="1" applyBorder="1" applyAlignment="1" applyProtection="1">
      <alignment horizontal="center" vertical="center"/>
      <protection locked="0"/>
    </xf>
    <xf numFmtId="165" fontId="6" fillId="0" borderId="1" xfId="0" applyNumberFormat="1" applyFont="1" applyBorder="1" applyAlignment="1" applyProtection="1">
      <alignment horizontal="center" vertical="center"/>
    </xf>
    <xf numFmtId="4" fontId="6" fillId="0" borderId="1" xfId="0" applyNumberFormat="1" applyFont="1" applyFill="1" applyBorder="1" applyAlignment="1" applyProtection="1">
      <alignment horizontal="center" vertical="center" wrapText="1"/>
    </xf>
    <xf numFmtId="4" fontId="6" fillId="0" borderId="1" xfId="0" applyNumberFormat="1" applyFont="1" applyFill="1" applyBorder="1" applyAlignment="1" applyProtection="1">
      <alignment horizontal="center" vertical="center"/>
      <protection locked="0"/>
    </xf>
    <xf numFmtId="165" fontId="6" fillId="0" borderId="1" xfId="0" applyNumberFormat="1" applyFont="1" applyFill="1" applyBorder="1" applyAlignment="1" applyProtection="1">
      <alignment horizontal="center" vertical="center"/>
    </xf>
    <xf numFmtId="4" fontId="6" fillId="0" borderId="19" xfId="0" applyNumberFormat="1" applyFont="1" applyFill="1" applyBorder="1" applyAlignment="1" applyProtection="1">
      <alignment horizontal="center" vertical="center" wrapText="1"/>
    </xf>
    <xf numFmtId="4" fontId="6" fillId="0" borderId="10" xfId="0" applyNumberFormat="1" applyFont="1" applyBorder="1" applyAlignment="1" applyProtection="1">
      <alignment horizontal="center" vertical="center"/>
      <protection locked="0"/>
    </xf>
    <xf numFmtId="165" fontId="13" fillId="2" borderId="8" xfId="0" applyNumberFormat="1" applyFont="1" applyFill="1" applyBorder="1" applyAlignment="1" applyProtection="1">
      <alignment horizontal="center" vertical="center"/>
    </xf>
    <xf numFmtId="165" fontId="6" fillId="0" borderId="10" xfId="0" applyNumberFormat="1" applyFont="1" applyBorder="1" applyAlignment="1" applyProtection="1">
      <alignment horizontal="center" vertical="center"/>
    </xf>
    <xf numFmtId="165" fontId="13" fillId="2" borderId="14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top"/>
    </xf>
    <xf numFmtId="0" fontId="6" fillId="0" borderId="0" xfId="0" applyFont="1" applyAlignment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49" fontId="4" fillId="0" borderId="1" xfId="0" applyNumberFormat="1" applyFont="1" applyBorder="1" applyAlignment="1" applyProtection="1">
      <alignment horizontal="left" vertical="center" wrapText="1"/>
    </xf>
    <xf numFmtId="4" fontId="14" fillId="2" borderId="3" xfId="0" applyNumberFormat="1" applyFont="1" applyFill="1" applyBorder="1" applyAlignment="1" applyProtection="1">
      <alignment horizontal="right" vertical="center"/>
    </xf>
    <xf numFmtId="165" fontId="13" fillId="2" borderId="7" xfId="0" applyNumberFormat="1" applyFont="1" applyFill="1" applyBorder="1" applyAlignment="1" applyProtection="1">
      <alignment horizontal="right" vertical="center"/>
    </xf>
    <xf numFmtId="49" fontId="13" fillId="0" borderId="0" xfId="0" applyNumberFormat="1" applyFont="1" applyFill="1" applyBorder="1" applyAlignment="1" applyProtection="1">
      <alignment horizontal="left" vertical="center" wrapText="1"/>
    </xf>
    <xf numFmtId="4" fontId="14" fillId="0" borderId="0" xfId="0" applyNumberFormat="1" applyFont="1" applyFill="1" applyBorder="1" applyAlignment="1" applyProtection="1">
      <alignment horizontal="right" vertical="center"/>
    </xf>
    <xf numFmtId="165" fontId="13" fillId="0" borderId="0" xfId="0" applyNumberFormat="1" applyFont="1" applyFill="1" applyBorder="1" applyAlignment="1" applyProtection="1">
      <alignment horizontal="right" vertical="center"/>
    </xf>
    <xf numFmtId="165" fontId="13" fillId="0" borderId="15" xfId="0" applyNumberFormat="1" applyFont="1" applyFill="1" applyBorder="1" applyAlignment="1" applyProtection="1">
      <alignment horizontal="right" vertical="center"/>
    </xf>
    <xf numFmtId="0" fontId="6" fillId="0" borderId="1" xfId="1" applyFont="1" applyBorder="1" applyAlignment="1" applyProtection="1">
      <alignment vertical="center"/>
    </xf>
    <xf numFmtId="0" fontId="6" fillId="0" borderId="1" xfId="1" applyFont="1" applyBorder="1" applyAlignment="1" applyProtection="1">
      <alignment vertical="center" wrapText="1"/>
    </xf>
    <xf numFmtId="0" fontId="6" fillId="0" borderId="1" xfId="1" applyFont="1" applyBorder="1" applyAlignment="1" applyProtection="1">
      <alignment horizontal="center" vertical="center"/>
    </xf>
    <xf numFmtId="2" fontId="6" fillId="0" borderId="1" xfId="1" applyNumberFormat="1" applyFont="1" applyBorder="1" applyAlignment="1" applyProtection="1">
      <alignment horizontal="center" vertical="center"/>
    </xf>
    <xf numFmtId="4" fontId="6" fillId="0" borderId="1" xfId="1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>
      <alignment vertical="center"/>
    </xf>
    <xf numFmtId="4" fontId="4" fillId="2" borderId="5" xfId="0" applyNumberFormat="1" applyFont="1" applyFill="1" applyBorder="1" applyAlignment="1" applyProtection="1">
      <alignment horizontal="left" vertical="center"/>
    </xf>
    <xf numFmtId="49" fontId="4" fillId="2" borderId="0" xfId="0" applyNumberFormat="1" applyFont="1" applyFill="1" applyBorder="1" applyAlignment="1" applyProtection="1">
      <alignment horizontal="left" vertical="center" wrapText="1"/>
    </xf>
    <xf numFmtId="49" fontId="6" fillId="2" borderId="0" xfId="0" applyNumberFormat="1" applyFont="1" applyFill="1" applyBorder="1" applyAlignment="1" applyProtection="1">
      <alignment horizontal="center" vertical="center"/>
    </xf>
    <xf numFmtId="4" fontId="6" fillId="2" borderId="0" xfId="0" applyNumberFormat="1" applyFont="1" applyFill="1" applyBorder="1" applyAlignment="1" applyProtection="1">
      <alignment horizontal="right" vertical="center"/>
    </xf>
    <xf numFmtId="165" fontId="6" fillId="2" borderId="6" xfId="0" applyNumberFormat="1" applyFont="1" applyFill="1" applyBorder="1" applyAlignment="1" applyProtection="1">
      <alignment horizontal="right" vertical="center"/>
    </xf>
    <xf numFmtId="3" fontId="6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justify" vertical="center" wrapText="1"/>
    </xf>
    <xf numFmtId="0" fontId="6" fillId="0" borderId="0" xfId="0" applyFont="1" applyFill="1" applyAlignment="1">
      <alignment vertical="center"/>
    </xf>
    <xf numFmtId="2" fontId="6" fillId="0" borderId="0" xfId="0" applyNumberFormat="1" applyFont="1" applyFill="1" applyAlignment="1">
      <alignment vertical="center"/>
    </xf>
    <xf numFmtId="2" fontId="6" fillId="3" borderId="3" xfId="0" applyNumberFormat="1" applyFont="1" applyFill="1" applyBorder="1" applyAlignment="1" applyProtection="1">
      <alignment vertical="center"/>
    </xf>
    <xf numFmtId="4" fontId="6" fillId="0" borderId="0" xfId="0" applyNumberFormat="1" applyFont="1" applyBorder="1" applyAlignment="1" applyProtection="1">
      <alignment horizontal="right" vertical="center"/>
    </xf>
    <xf numFmtId="4" fontId="4" fillId="2" borderId="17" xfId="0" applyNumberFormat="1" applyFont="1" applyFill="1" applyBorder="1" applyAlignment="1" applyProtection="1">
      <alignment horizontal="left" vertical="center"/>
    </xf>
    <xf numFmtId="49" fontId="4" fillId="2" borderId="16" xfId="0" applyNumberFormat="1" applyFont="1" applyFill="1" applyBorder="1" applyAlignment="1" applyProtection="1">
      <alignment horizontal="left" vertical="center" wrapText="1"/>
    </xf>
    <xf numFmtId="49" fontId="6" fillId="2" borderId="16" xfId="0" applyNumberFormat="1" applyFont="1" applyFill="1" applyBorder="1" applyAlignment="1" applyProtection="1">
      <alignment horizontal="center" vertical="center"/>
    </xf>
    <xf numFmtId="4" fontId="6" fillId="2" borderId="16" xfId="0" applyNumberFormat="1" applyFont="1" applyFill="1" applyBorder="1" applyAlignment="1" applyProtection="1">
      <alignment horizontal="right" vertical="center"/>
    </xf>
    <xf numFmtId="4" fontId="6" fillId="3" borderId="16" xfId="0" applyNumberFormat="1" applyFont="1" applyFill="1" applyBorder="1" applyAlignment="1" applyProtection="1">
      <alignment horizontal="right" vertical="center"/>
    </xf>
    <xf numFmtId="165" fontId="6" fillId="2" borderId="18" xfId="0" applyNumberFormat="1" applyFont="1" applyFill="1" applyBorder="1" applyAlignment="1" applyProtection="1">
      <alignment horizontal="right" vertical="center"/>
    </xf>
    <xf numFmtId="0" fontId="4" fillId="0" borderId="10" xfId="0" applyFont="1" applyBorder="1" applyAlignment="1" applyProtection="1">
      <alignment horizontal="justify" vertical="center" wrapText="1"/>
    </xf>
    <xf numFmtId="0" fontId="4" fillId="0" borderId="1" xfId="0" applyFont="1" applyBorder="1" applyAlignment="1" applyProtection="1">
      <alignment horizontal="left" vertical="center" wrapText="1"/>
    </xf>
    <xf numFmtId="4" fontId="14" fillId="2" borderId="12" xfId="0" applyNumberFormat="1" applyFont="1" applyFill="1" applyBorder="1" applyAlignment="1" applyProtection="1">
      <alignment horizontal="right" vertical="center"/>
    </xf>
    <xf numFmtId="165" fontId="13" fillId="2" borderId="13" xfId="0" applyNumberFormat="1" applyFont="1" applyFill="1" applyBorder="1" applyAlignment="1" applyProtection="1">
      <alignment horizontal="right" vertical="center"/>
    </xf>
    <xf numFmtId="4" fontId="6" fillId="0" borderId="0" xfId="0" applyNumberFormat="1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  <protection locked="0"/>
    </xf>
    <xf numFmtId="4" fontId="6" fillId="0" borderId="0" xfId="0" applyNumberFormat="1" applyFont="1" applyBorder="1" applyAlignment="1" applyProtection="1">
      <alignment vertical="center"/>
      <protection locked="0"/>
    </xf>
    <xf numFmtId="1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vertical="top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49" fontId="13" fillId="2" borderId="11" xfId="0" applyNumberFormat="1" applyFont="1" applyFill="1" applyBorder="1" applyAlignment="1" applyProtection="1">
      <alignment horizontal="left" vertical="center" wrapText="1"/>
    </xf>
    <xf numFmtId="49" fontId="13" fillId="2" borderId="12" xfId="0" applyNumberFormat="1" applyFont="1" applyFill="1" applyBorder="1" applyAlignment="1" applyProtection="1">
      <alignment horizontal="left" vertical="center" wrapText="1"/>
    </xf>
    <xf numFmtId="0" fontId="5" fillId="0" borderId="0" xfId="1" quotePrefix="1" applyFont="1" applyBorder="1" applyAlignment="1" applyProtection="1">
      <alignment horizontal="left" vertical="top" wrapText="1"/>
    </xf>
    <xf numFmtId="0" fontId="5" fillId="0" borderId="0" xfId="1" applyFont="1" applyBorder="1" applyAlignment="1" applyProtection="1">
      <alignment horizontal="left" vertical="top"/>
    </xf>
    <xf numFmtId="0" fontId="16" fillId="0" borderId="0" xfId="1" applyFont="1" applyBorder="1" applyAlignment="1" applyProtection="1">
      <alignment horizontal="left" vertical="center" wrapText="1"/>
    </xf>
    <xf numFmtId="0" fontId="10" fillId="0" borderId="0" xfId="1" applyFont="1" applyBorder="1" applyAlignment="1" applyProtection="1">
      <alignment horizontal="center" vertical="top" wrapText="1"/>
    </xf>
    <xf numFmtId="49" fontId="11" fillId="0" borderId="0" xfId="0" applyNumberFormat="1" applyFont="1" applyBorder="1" applyAlignment="1" applyProtection="1">
      <alignment horizontal="center" vertical="top" wrapText="1"/>
    </xf>
    <xf numFmtId="49" fontId="13" fillId="2" borderId="9" xfId="0" applyNumberFormat="1" applyFont="1" applyFill="1" applyBorder="1" applyAlignment="1" applyProtection="1">
      <alignment horizontal="left" vertical="center" wrapText="1"/>
    </xf>
    <xf numFmtId="49" fontId="13" fillId="2" borderId="3" xfId="0" applyNumberFormat="1" applyFont="1" applyFill="1" applyBorder="1" applyAlignment="1" applyProtection="1">
      <alignment horizontal="left" vertical="center" wrapText="1"/>
    </xf>
  </cellXfs>
  <cellStyles count="17">
    <cellStyle name="Navadno" xfId="0" builtinId="0"/>
    <cellStyle name="Navadno 2" xfId="1"/>
    <cellStyle name="Navadno 3" xfId="2"/>
    <cellStyle name="Navadno 3 2" xfId="3"/>
    <cellStyle name="Navadno 3 3" xfId="4"/>
    <cellStyle name="Navadno 4" xfId="5"/>
    <cellStyle name="Navadno 5" xfId="6"/>
    <cellStyle name="Navadno 6" xfId="7"/>
    <cellStyle name="Normal 15" xfId="8"/>
    <cellStyle name="Normal 16" xfId="9"/>
    <cellStyle name="Normal 17" xfId="10"/>
    <cellStyle name="Normal 18" xfId="11"/>
    <cellStyle name="Normal 2" xfId="12"/>
    <cellStyle name="Normal 2 2" xfId="13"/>
    <cellStyle name="Normal 2 3" xfId="14"/>
    <cellStyle name="Normal 21" xfId="15"/>
    <cellStyle name="Vejica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84"/>
  <sheetViews>
    <sheetView showGridLines="0" tabSelected="1" topLeftCell="A68" zoomScaleNormal="100" workbookViewId="0">
      <selection activeCell="L75" sqref="L75"/>
    </sheetView>
  </sheetViews>
  <sheetFormatPr defaultColWidth="9.140625" defaultRowHeight="12.75" x14ac:dyDescent="0.2"/>
  <cols>
    <col min="1" max="1" width="9.42578125" style="1" customWidth="1"/>
    <col min="2" max="2" width="49.42578125" style="1" customWidth="1"/>
    <col min="3" max="3" width="8.42578125" style="1" customWidth="1"/>
    <col min="4" max="4" width="8.28515625" style="1" customWidth="1"/>
    <col min="5" max="5" width="9.42578125" style="2" customWidth="1"/>
    <col min="6" max="6" width="13.7109375" style="1" customWidth="1"/>
    <col min="7" max="7" width="3.140625" style="1" customWidth="1"/>
    <col min="8" max="8" width="11.7109375" style="1" bestFit="1" customWidth="1"/>
    <col min="9" max="254" width="9.140625" style="1"/>
    <col min="255" max="16384" width="9.140625" style="3"/>
  </cols>
  <sheetData>
    <row r="1" spans="1:254" s="77" customFormat="1" ht="48" customHeight="1" x14ac:dyDescent="0.2">
      <c r="A1" s="131" t="s">
        <v>60</v>
      </c>
      <c r="B1" s="131"/>
      <c r="C1" s="131"/>
      <c r="D1" s="131"/>
      <c r="E1" s="131"/>
      <c r="F1" s="131"/>
      <c r="G1" s="116"/>
      <c r="H1" s="57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</row>
    <row r="2" spans="1:254" x14ac:dyDescent="0.2">
      <c r="A2" s="14"/>
      <c r="B2" s="15"/>
      <c r="C2" s="16"/>
      <c r="D2" s="17"/>
      <c r="E2" s="17"/>
      <c r="F2" s="18"/>
      <c r="G2" s="121"/>
      <c r="H2" s="7"/>
    </row>
    <row r="3" spans="1:254" ht="20.25" x14ac:dyDescent="0.2">
      <c r="A3" s="132" t="s">
        <v>61</v>
      </c>
      <c r="B3" s="132"/>
      <c r="C3" s="132"/>
      <c r="D3" s="132"/>
      <c r="E3" s="132"/>
      <c r="F3" s="132"/>
      <c r="G3" s="121"/>
      <c r="H3" s="7"/>
    </row>
    <row r="4" spans="1:254" ht="14.25" x14ac:dyDescent="0.2">
      <c r="A4" s="19"/>
      <c r="B4" s="19"/>
      <c r="C4" s="19"/>
      <c r="D4" s="19"/>
      <c r="E4" s="19"/>
      <c r="F4" s="19"/>
      <c r="G4" s="121"/>
      <c r="H4" s="7"/>
    </row>
    <row r="5" spans="1:254" ht="18" x14ac:dyDescent="0.2">
      <c r="A5" s="20"/>
      <c r="B5" s="133" t="s">
        <v>22</v>
      </c>
      <c r="C5" s="133"/>
      <c r="D5" s="133"/>
      <c r="E5" s="133"/>
      <c r="F5" s="21"/>
      <c r="G5" s="121"/>
      <c r="H5" s="7"/>
    </row>
    <row r="6" spans="1:254" x14ac:dyDescent="0.2">
      <c r="A6" s="22"/>
      <c r="B6" s="23"/>
      <c r="C6" s="24"/>
      <c r="D6" s="25"/>
      <c r="E6" s="25"/>
      <c r="F6" s="18"/>
      <c r="G6" s="121"/>
      <c r="H6" s="7"/>
    </row>
    <row r="7" spans="1:254" x14ac:dyDescent="0.2">
      <c r="A7" s="22" t="s">
        <v>11</v>
      </c>
      <c r="B7" s="23" t="s">
        <v>19</v>
      </c>
      <c r="C7" s="22"/>
      <c r="D7" s="23"/>
      <c r="E7" s="22"/>
      <c r="F7" s="26">
        <f>F36</f>
        <v>27000</v>
      </c>
      <c r="G7" s="121"/>
      <c r="H7" s="7"/>
    </row>
    <row r="8" spans="1:254" x14ac:dyDescent="0.2">
      <c r="A8" s="22" t="s">
        <v>12</v>
      </c>
      <c r="B8" s="23" t="s">
        <v>20</v>
      </c>
      <c r="C8" s="22"/>
      <c r="D8" s="23"/>
      <c r="E8" s="22"/>
      <c r="F8" s="26">
        <f>F67</f>
        <v>0</v>
      </c>
      <c r="G8" s="121"/>
      <c r="H8" s="7"/>
    </row>
    <row r="9" spans="1:254" x14ac:dyDescent="0.2">
      <c r="A9" s="27" t="s">
        <v>17</v>
      </c>
      <c r="B9" s="28" t="s">
        <v>23</v>
      </c>
      <c r="C9" s="27"/>
      <c r="D9" s="28"/>
      <c r="E9" s="27"/>
      <c r="F9" s="29">
        <f>F77</f>
        <v>0</v>
      </c>
      <c r="G9" s="121"/>
      <c r="H9" s="7"/>
    </row>
    <row r="10" spans="1:254" x14ac:dyDescent="0.2">
      <c r="A10" s="22"/>
      <c r="B10" s="23" t="s">
        <v>8</v>
      </c>
      <c r="C10" s="24"/>
      <c r="D10" s="25"/>
      <c r="E10" s="25"/>
      <c r="F10" s="30">
        <f>ROUND(F7+F8+F9,2)</f>
        <v>27000</v>
      </c>
      <c r="G10" s="121"/>
      <c r="H10" s="7"/>
    </row>
    <row r="11" spans="1:254" x14ac:dyDescent="0.2">
      <c r="A11" s="22"/>
      <c r="B11" s="23" t="s">
        <v>21</v>
      </c>
      <c r="C11" s="24"/>
      <c r="D11" s="25"/>
      <c r="E11" s="25"/>
      <c r="F11" s="30">
        <f>ROUND(0.1*F10,2)</f>
        <v>2700</v>
      </c>
      <c r="G11" s="121"/>
      <c r="H11" s="7"/>
    </row>
    <row r="12" spans="1:254" x14ac:dyDescent="0.2">
      <c r="A12" s="22"/>
      <c r="B12" s="28" t="s">
        <v>8</v>
      </c>
      <c r="C12" s="31"/>
      <c r="D12" s="32"/>
      <c r="E12" s="32"/>
      <c r="F12" s="33">
        <f>ROUND(F10+F11,2)</f>
        <v>29700</v>
      </c>
      <c r="G12" s="121"/>
      <c r="H12" s="7"/>
    </row>
    <row r="13" spans="1:254" x14ac:dyDescent="0.2">
      <c r="A13" s="22"/>
      <c r="B13" s="23" t="s">
        <v>10</v>
      </c>
      <c r="C13" s="24"/>
      <c r="D13" s="25"/>
      <c r="E13" s="25"/>
      <c r="F13" s="30">
        <f>ROUND(F12*0.22,2)</f>
        <v>6534</v>
      </c>
      <c r="G13" s="121"/>
      <c r="H13" s="7"/>
    </row>
    <row r="14" spans="1:254" ht="13.5" thickBot="1" x14ac:dyDescent="0.25">
      <c r="A14" s="34"/>
      <c r="B14" s="35" t="s">
        <v>9</v>
      </c>
      <c r="C14" s="36"/>
      <c r="D14" s="37"/>
      <c r="E14" s="37"/>
      <c r="F14" s="38">
        <f>ROUND(F12+F13,2)</f>
        <v>36234</v>
      </c>
      <c r="G14" s="121"/>
      <c r="H14" s="7"/>
    </row>
    <row r="15" spans="1:254" ht="15.75" thickTop="1" x14ac:dyDescent="0.2">
      <c r="A15" s="7"/>
      <c r="B15" s="8"/>
      <c r="C15" s="9"/>
      <c r="D15" s="10"/>
      <c r="E15" s="11"/>
      <c r="F15" s="12"/>
      <c r="G15" s="121"/>
      <c r="H15" s="7"/>
    </row>
    <row r="16" spans="1:254" ht="15.6" customHeight="1" x14ac:dyDescent="0.2">
      <c r="A16" s="76" t="s">
        <v>29</v>
      </c>
      <c r="B16" s="129" t="s">
        <v>81</v>
      </c>
      <c r="C16" s="130"/>
      <c r="D16" s="130"/>
      <c r="E16" s="130"/>
      <c r="F16" s="130"/>
      <c r="G16" s="121"/>
      <c r="H16" s="7"/>
    </row>
    <row r="17" spans="1:254" x14ac:dyDescent="0.2">
      <c r="A17" s="7"/>
      <c r="B17" s="130"/>
      <c r="C17" s="130"/>
      <c r="D17" s="130"/>
      <c r="E17" s="130"/>
      <c r="F17" s="130"/>
      <c r="G17" s="121"/>
      <c r="H17" s="7"/>
    </row>
    <row r="18" spans="1:254" x14ac:dyDescent="0.2">
      <c r="A18" s="7"/>
      <c r="B18" s="130"/>
      <c r="C18" s="130"/>
      <c r="D18" s="130"/>
      <c r="E18" s="130"/>
      <c r="F18" s="130"/>
      <c r="G18" s="121"/>
      <c r="H18" s="7"/>
    </row>
    <row r="19" spans="1:254" ht="196.5" customHeight="1" x14ac:dyDescent="0.2">
      <c r="A19" s="7"/>
      <c r="B19" s="130"/>
      <c r="C19" s="130"/>
      <c r="D19" s="130"/>
      <c r="E19" s="130"/>
      <c r="F19" s="130"/>
      <c r="G19" s="121"/>
      <c r="H19" s="7"/>
    </row>
    <row r="20" spans="1:254" x14ac:dyDescent="0.2">
      <c r="A20" s="39" t="s">
        <v>3</v>
      </c>
      <c r="B20" s="40" t="s">
        <v>4</v>
      </c>
      <c r="C20" s="41" t="s">
        <v>2</v>
      </c>
      <c r="D20" s="42" t="s">
        <v>5</v>
      </c>
      <c r="E20" s="42" t="s">
        <v>6</v>
      </c>
      <c r="F20" s="43" t="s">
        <v>7</v>
      </c>
      <c r="G20" s="122"/>
      <c r="H20" s="13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</row>
    <row r="21" spans="1:254" x14ac:dyDescent="0.2">
      <c r="A21" s="44" t="s">
        <v>11</v>
      </c>
      <c r="B21" s="45" t="s">
        <v>13</v>
      </c>
      <c r="C21" s="46"/>
      <c r="D21" s="47"/>
      <c r="E21" s="47"/>
      <c r="F21" s="48"/>
      <c r="G21" s="121"/>
      <c r="H21" s="7"/>
    </row>
    <row r="22" spans="1:254" s="77" customFormat="1" ht="47.45" customHeight="1" x14ac:dyDescent="0.2">
      <c r="A22" s="99">
        <v>1</v>
      </c>
      <c r="B22" s="49" t="s">
        <v>34</v>
      </c>
      <c r="C22" s="54" t="s">
        <v>18</v>
      </c>
      <c r="D22" s="63">
        <v>1</v>
      </c>
      <c r="E22" s="69"/>
      <c r="F22" s="67">
        <f>ROUND(D22*E22,2)</f>
        <v>0</v>
      </c>
      <c r="G22" s="123"/>
      <c r="H22" s="57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</row>
    <row r="23" spans="1:254" s="77" customFormat="1" ht="44.45" customHeight="1" x14ac:dyDescent="0.2">
      <c r="A23" s="118">
        <f>A22+1</f>
        <v>2</v>
      </c>
      <c r="B23" s="49" t="s">
        <v>33</v>
      </c>
      <c r="C23" s="54" t="s">
        <v>0</v>
      </c>
      <c r="D23" s="63">
        <v>450</v>
      </c>
      <c r="E23" s="69"/>
      <c r="F23" s="67">
        <f t="shared" ref="F23:F31" si="0">ROUND(D23*E23,2)</f>
        <v>0</v>
      </c>
      <c r="G23" s="123"/>
      <c r="H23" s="57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</row>
    <row r="24" spans="1:254" s="77" customFormat="1" ht="21" customHeight="1" x14ac:dyDescent="0.2">
      <c r="A24" s="118">
        <f>A23+1</f>
        <v>3</v>
      </c>
      <c r="B24" s="50" t="s">
        <v>45</v>
      </c>
      <c r="C24" s="62" t="s">
        <v>0</v>
      </c>
      <c r="D24" s="62">
        <v>550</v>
      </c>
      <c r="E24" s="69"/>
      <c r="F24" s="67">
        <f t="shared" si="0"/>
        <v>0</v>
      </c>
      <c r="G24" s="116"/>
      <c r="H24" s="57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</row>
    <row r="25" spans="1:254" s="77" customFormat="1" ht="46.9" customHeight="1" x14ac:dyDescent="0.2">
      <c r="A25" s="118">
        <f>A24+1</f>
        <v>4</v>
      </c>
      <c r="B25" s="49" t="s">
        <v>30</v>
      </c>
      <c r="C25" s="54" t="s">
        <v>24</v>
      </c>
      <c r="D25" s="63">
        <v>4500</v>
      </c>
      <c r="E25" s="69"/>
      <c r="F25" s="67">
        <f t="shared" si="0"/>
        <v>0</v>
      </c>
      <c r="G25" s="123"/>
      <c r="H25" s="57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</row>
    <row r="26" spans="1:254" s="77" customFormat="1" ht="47.45" customHeight="1" x14ac:dyDescent="0.2">
      <c r="A26" s="118">
        <f t="shared" ref="A26:A34" si="1">A25+1</f>
        <v>5</v>
      </c>
      <c r="B26" s="49" t="s">
        <v>31</v>
      </c>
      <c r="C26" s="53" t="s">
        <v>26</v>
      </c>
      <c r="D26" s="63">
        <v>320</v>
      </c>
      <c r="E26" s="69"/>
      <c r="F26" s="67">
        <f t="shared" si="0"/>
        <v>0</v>
      </c>
      <c r="G26" s="123"/>
      <c r="H26" s="57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</row>
    <row r="27" spans="1:254" s="77" customFormat="1" ht="49.15" customHeight="1" x14ac:dyDescent="0.2">
      <c r="A27" s="118">
        <f t="shared" si="1"/>
        <v>6</v>
      </c>
      <c r="B27" s="49" t="s">
        <v>36</v>
      </c>
      <c r="C27" s="53" t="s">
        <v>26</v>
      </c>
      <c r="D27" s="63">
        <v>110</v>
      </c>
      <c r="E27" s="69"/>
      <c r="F27" s="67">
        <f t="shared" ref="F27:F28" si="2">ROUND(D27*E27,2)</f>
        <v>0</v>
      </c>
      <c r="G27" s="123"/>
      <c r="H27" s="57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</row>
    <row r="28" spans="1:254" s="77" customFormat="1" ht="74.25" customHeight="1" x14ac:dyDescent="0.2">
      <c r="A28" s="118">
        <f t="shared" si="1"/>
        <v>7</v>
      </c>
      <c r="B28" s="49" t="s">
        <v>62</v>
      </c>
      <c r="C28" s="54" t="s">
        <v>24</v>
      </c>
      <c r="D28" s="63">
        <v>3000</v>
      </c>
      <c r="E28" s="69"/>
      <c r="F28" s="67">
        <f t="shared" si="2"/>
        <v>0</v>
      </c>
      <c r="G28" s="124"/>
      <c r="H28" s="79"/>
    </row>
    <row r="29" spans="1:254" s="77" customFormat="1" ht="47.25" customHeight="1" x14ac:dyDescent="0.2">
      <c r="A29" s="118">
        <f t="shared" si="1"/>
        <v>8</v>
      </c>
      <c r="B29" s="49" t="s">
        <v>38</v>
      </c>
      <c r="C29" s="54" t="s">
        <v>0</v>
      </c>
      <c r="D29" s="63">
        <v>509</v>
      </c>
      <c r="E29" s="69"/>
      <c r="F29" s="67">
        <f t="shared" si="0"/>
        <v>0</v>
      </c>
      <c r="G29" s="116"/>
      <c r="H29" s="57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</row>
    <row r="30" spans="1:254" s="77" customFormat="1" ht="72" customHeight="1" x14ac:dyDescent="0.2">
      <c r="A30" s="118">
        <v>9</v>
      </c>
      <c r="B30" s="51" t="s">
        <v>43</v>
      </c>
      <c r="C30" s="54" t="s">
        <v>24</v>
      </c>
      <c r="D30" s="63">
        <v>1100</v>
      </c>
      <c r="E30" s="69"/>
      <c r="F30" s="67">
        <f t="shared" si="0"/>
        <v>0</v>
      </c>
      <c r="G30" s="116"/>
      <c r="H30" s="57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</row>
    <row r="31" spans="1:254" s="77" customFormat="1" ht="86.25" customHeight="1" x14ac:dyDescent="0.2">
      <c r="A31" s="118">
        <v>10</v>
      </c>
      <c r="B31" s="52" t="s">
        <v>59</v>
      </c>
      <c r="C31" s="54" t="s">
        <v>18</v>
      </c>
      <c r="D31" s="63">
        <v>1</v>
      </c>
      <c r="E31" s="62">
        <v>27000</v>
      </c>
      <c r="F31" s="67">
        <f t="shared" si="0"/>
        <v>27000</v>
      </c>
      <c r="G31" s="116"/>
      <c r="H31" s="57"/>
      <c r="I31" s="6" t="s">
        <v>44</v>
      </c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</row>
    <row r="32" spans="1:254" s="77" customFormat="1" ht="72" customHeight="1" x14ac:dyDescent="0.2">
      <c r="A32" s="118">
        <f t="shared" si="1"/>
        <v>11</v>
      </c>
      <c r="B32" s="52" t="s">
        <v>63</v>
      </c>
      <c r="C32" s="54" t="s">
        <v>24</v>
      </c>
      <c r="D32" s="63">
        <v>1250</v>
      </c>
      <c r="E32" s="69"/>
      <c r="F32" s="67">
        <f>ROUND(D32*E32,2)</f>
        <v>0</v>
      </c>
      <c r="G32" s="116"/>
      <c r="H32" s="57"/>
      <c r="I32" s="5" t="s">
        <v>44</v>
      </c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  <c r="IS32" s="5"/>
      <c r="IT32" s="5"/>
    </row>
    <row r="33" spans="1:254" s="77" customFormat="1" ht="93.75" customHeight="1" x14ac:dyDescent="0.2">
      <c r="A33" s="118">
        <f t="shared" si="1"/>
        <v>12</v>
      </c>
      <c r="B33" s="49" t="s">
        <v>32</v>
      </c>
      <c r="C33" s="53" t="s">
        <v>26</v>
      </c>
      <c r="D33" s="63">
        <v>2</v>
      </c>
      <c r="E33" s="69"/>
      <c r="F33" s="67">
        <f>ROUND(D33*E33,2)</f>
        <v>0</v>
      </c>
      <c r="G33" s="116"/>
      <c r="H33" s="57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  <c r="IS33" s="5"/>
      <c r="IT33" s="5"/>
    </row>
    <row r="34" spans="1:254" s="77" customFormat="1" ht="83.25" customHeight="1" x14ac:dyDescent="0.2">
      <c r="A34" s="118">
        <f t="shared" si="1"/>
        <v>13</v>
      </c>
      <c r="B34" s="49" t="s">
        <v>39</v>
      </c>
      <c r="C34" s="54" t="s">
        <v>0</v>
      </c>
      <c r="D34" s="63">
        <v>80</v>
      </c>
      <c r="E34" s="69"/>
      <c r="F34" s="67">
        <f>ROUND(D34*E34,2)</f>
        <v>0</v>
      </c>
      <c r="G34" s="116"/>
      <c r="H34" s="57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5"/>
      <c r="IT34" s="5"/>
    </row>
    <row r="35" spans="1:254" s="77" customFormat="1" ht="180" customHeight="1" thickBot="1" x14ac:dyDescent="0.25">
      <c r="A35" s="118">
        <f t="shared" ref="A35" si="3">A34+1</f>
        <v>14</v>
      </c>
      <c r="B35" s="55" t="s">
        <v>64</v>
      </c>
      <c r="C35" s="56" t="s">
        <v>37</v>
      </c>
      <c r="D35" s="62">
        <v>20</v>
      </c>
      <c r="E35" s="69"/>
      <c r="F35" s="67">
        <f>ROUND(D35*E35,2)</f>
        <v>0</v>
      </c>
      <c r="G35" s="116"/>
      <c r="H35" s="57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</row>
    <row r="36" spans="1:254" s="77" customFormat="1" ht="15.75" thickBot="1" x14ac:dyDescent="0.25">
      <c r="A36" s="134" t="s">
        <v>14</v>
      </c>
      <c r="B36" s="135"/>
      <c r="C36" s="81"/>
      <c r="D36" s="81"/>
      <c r="E36" s="82"/>
      <c r="F36" s="73">
        <f>ROUND(F35+F34+F33+F32+F31+F30+F29+F28+F27+F26+F25+F24+F23+F22,2)</f>
        <v>27000</v>
      </c>
      <c r="G36" s="116"/>
      <c r="H36" s="57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</row>
    <row r="37" spans="1:254" s="77" customFormat="1" ht="15" x14ac:dyDescent="0.2">
      <c r="A37" s="83"/>
      <c r="B37" s="83"/>
      <c r="C37" s="84"/>
      <c r="D37" s="84"/>
      <c r="E37" s="85"/>
      <c r="F37" s="86"/>
      <c r="G37" s="116"/>
      <c r="H37" s="57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</row>
    <row r="38" spans="1:254" s="77" customFormat="1" x14ac:dyDescent="0.2">
      <c r="A38" s="87" t="s">
        <v>3</v>
      </c>
      <c r="B38" s="88" t="s">
        <v>4</v>
      </c>
      <c r="C38" s="89" t="s">
        <v>2</v>
      </c>
      <c r="D38" s="90" t="s">
        <v>5</v>
      </c>
      <c r="E38" s="90" t="s">
        <v>6</v>
      </c>
      <c r="F38" s="91" t="s">
        <v>7</v>
      </c>
      <c r="G38" s="125"/>
      <c r="H38" s="92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3"/>
      <c r="BC38" s="93"/>
      <c r="BD38" s="93"/>
      <c r="BE38" s="93"/>
      <c r="BF38" s="93"/>
      <c r="BG38" s="93"/>
      <c r="BH38" s="93"/>
      <c r="BI38" s="93"/>
      <c r="BJ38" s="93"/>
      <c r="BK38" s="93"/>
      <c r="BL38" s="93"/>
      <c r="BM38" s="93"/>
      <c r="BN38" s="93"/>
      <c r="BO38" s="93"/>
      <c r="BP38" s="93"/>
      <c r="BQ38" s="93"/>
      <c r="BR38" s="93"/>
      <c r="BS38" s="93"/>
      <c r="BT38" s="93"/>
      <c r="BU38" s="93"/>
      <c r="BV38" s="93"/>
      <c r="BW38" s="93"/>
      <c r="BX38" s="93"/>
      <c r="BY38" s="93"/>
      <c r="BZ38" s="93"/>
      <c r="CA38" s="93"/>
      <c r="CB38" s="93"/>
      <c r="CC38" s="93"/>
      <c r="CD38" s="93"/>
      <c r="CE38" s="93"/>
      <c r="CF38" s="93"/>
      <c r="CG38" s="93"/>
      <c r="CH38" s="93"/>
      <c r="CI38" s="93"/>
      <c r="CJ38" s="93"/>
      <c r="CK38" s="93"/>
      <c r="CL38" s="93"/>
      <c r="CM38" s="93"/>
      <c r="CN38" s="93"/>
      <c r="CO38" s="93"/>
      <c r="CP38" s="93"/>
      <c r="CQ38" s="93"/>
      <c r="CR38" s="93"/>
      <c r="CS38" s="93"/>
      <c r="CT38" s="93"/>
      <c r="CU38" s="93"/>
      <c r="CV38" s="93"/>
      <c r="CW38" s="93"/>
      <c r="CX38" s="93"/>
      <c r="CY38" s="93"/>
      <c r="CZ38" s="93"/>
      <c r="DA38" s="93"/>
      <c r="DB38" s="93"/>
      <c r="DC38" s="93"/>
      <c r="DD38" s="93"/>
      <c r="DE38" s="93"/>
      <c r="DF38" s="93"/>
      <c r="DG38" s="93"/>
      <c r="DH38" s="93"/>
      <c r="DI38" s="93"/>
      <c r="DJ38" s="93"/>
      <c r="DK38" s="93"/>
      <c r="DL38" s="93"/>
      <c r="DM38" s="93"/>
      <c r="DN38" s="93"/>
      <c r="DO38" s="93"/>
      <c r="DP38" s="93"/>
      <c r="DQ38" s="93"/>
      <c r="DR38" s="93"/>
      <c r="DS38" s="93"/>
      <c r="DT38" s="93"/>
      <c r="DU38" s="93"/>
      <c r="DV38" s="93"/>
      <c r="DW38" s="93"/>
      <c r="DX38" s="93"/>
      <c r="DY38" s="93"/>
      <c r="DZ38" s="93"/>
      <c r="EA38" s="93"/>
      <c r="EB38" s="93"/>
      <c r="EC38" s="93"/>
      <c r="ED38" s="93"/>
      <c r="EE38" s="93"/>
      <c r="EF38" s="93"/>
      <c r="EG38" s="93"/>
      <c r="EH38" s="93"/>
      <c r="EI38" s="93"/>
      <c r="EJ38" s="93"/>
      <c r="EK38" s="93"/>
      <c r="EL38" s="93"/>
      <c r="EM38" s="93"/>
      <c r="EN38" s="93"/>
      <c r="EO38" s="93"/>
      <c r="EP38" s="93"/>
      <c r="EQ38" s="93"/>
      <c r="ER38" s="93"/>
      <c r="ES38" s="93"/>
      <c r="ET38" s="93"/>
      <c r="EU38" s="93"/>
      <c r="EV38" s="93"/>
      <c r="EW38" s="93"/>
      <c r="EX38" s="93"/>
      <c r="EY38" s="93"/>
      <c r="EZ38" s="93"/>
      <c r="FA38" s="93"/>
      <c r="FB38" s="93"/>
      <c r="FC38" s="93"/>
      <c r="FD38" s="93"/>
      <c r="FE38" s="93"/>
      <c r="FF38" s="93"/>
      <c r="FG38" s="93"/>
      <c r="FH38" s="93"/>
      <c r="FI38" s="93"/>
      <c r="FJ38" s="93"/>
      <c r="FK38" s="93"/>
      <c r="FL38" s="93"/>
      <c r="FM38" s="93"/>
      <c r="FN38" s="93"/>
      <c r="FO38" s="93"/>
      <c r="FP38" s="93"/>
      <c r="FQ38" s="93"/>
      <c r="FR38" s="93"/>
      <c r="FS38" s="93"/>
      <c r="FT38" s="93"/>
      <c r="FU38" s="93"/>
      <c r="FV38" s="93"/>
      <c r="FW38" s="93"/>
      <c r="FX38" s="93"/>
      <c r="FY38" s="93"/>
      <c r="FZ38" s="93"/>
      <c r="GA38" s="93"/>
      <c r="GB38" s="93"/>
      <c r="GC38" s="93"/>
      <c r="GD38" s="93"/>
      <c r="GE38" s="93"/>
      <c r="GF38" s="93"/>
      <c r="GG38" s="93"/>
      <c r="GH38" s="93"/>
      <c r="GI38" s="93"/>
      <c r="GJ38" s="93"/>
      <c r="GK38" s="93"/>
      <c r="GL38" s="93"/>
      <c r="GM38" s="93"/>
      <c r="GN38" s="93"/>
      <c r="GO38" s="93"/>
      <c r="GP38" s="93"/>
      <c r="GQ38" s="93"/>
      <c r="GR38" s="93"/>
      <c r="GS38" s="93"/>
      <c r="GT38" s="93"/>
      <c r="GU38" s="93"/>
      <c r="GV38" s="93"/>
      <c r="GW38" s="93"/>
      <c r="GX38" s="93"/>
      <c r="GY38" s="93"/>
      <c r="GZ38" s="93"/>
      <c r="HA38" s="93"/>
      <c r="HB38" s="93"/>
      <c r="HC38" s="93"/>
      <c r="HD38" s="93"/>
      <c r="HE38" s="93"/>
      <c r="HF38" s="93"/>
      <c r="HG38" s="93"/>
      <c r="HH38" s="93"/>
      <c r="HI38" s="93"/>
      <c r="HJ38" s="93"/>
      <c r="HK38" s="93"/>
      <c r="HL38" s="93"/>
      <c r="HM38" s="93"/>
      <c r="HN38" s="93"/>
      <c r="HO38" s="93"/>
      <c r="HP38" s="93"/>
      <c r="HQ38" s="93"/>
      <c r="HR38" s="93"/>
      <c r="HS38" s="93"/>
      <c r="HT38" s="93"/>
      <c r="HU38" s="93"/>
      <c r="HV38" s="93"/>
      <c r="HW38" s="93"/>
      <c r="HX38" s="93"/>
      <c r="HY38" s="93"/>
      <c r="HZ38" s="93"/>
      <c r="IA38" s="93"/>
      <c r="IB38" s="93"/>
      <c r="IC38" s="93"/>
      <c r="ID38" s="93"/>
      <c r="IE38" s="93"/>
      <c r="IF38" s="93"/>
      <c r="IG38" s="93"/>
      <c r="IH38" s="93"/>
      <c r="II38" s="93"/>
      <c r="IJ38" s="93"/>
      <c r="IK38" s="93"/>
      <c r="IL38" s="93"/>
      <c r="IM38" s="93"/>
      <c r="IN38" s="93"/>
      <c r="IO38" s="93"/>
      <c r="IP38" s="93"/>
      <c r="IQ38" s="93"/>
      <c r="IR38" s="93"/>
      <c r="IS38" s="93"/>
      <c r="IT38" s="93"/>
    </row>
    <row r="39" spans="1:254" s="77" customFormat="1" x14ac:dyDescent="0.2">
      <c r="A39" s="94" t="s">
        <v>12</v>
      </c>
      <c r="B39" s="95" t="s">
        <v>15</v>
      </c>
      <c r="C39" s="96"/>
      <c r="D39" s="97"/>
      <c r="E39" s="97"/>
      <c r="F39" s="98"/>
      <c r="G39" s="116"/>
      <c r="H39" s="57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</row>
    <row r="40" spans="1:254" s="77" customFormat="1" ht="163.5" customHeight="1" x14ac:dyDescent="0.2">
      <c r="A40" s="118">
        <v>1</v>
      </c>
      <c r="B40" s="58" t="s">
        <v>46</v>
      </c>
      <c r="C40" s="63" t="s">
        <v>0</v>
      </c>
      <c r="D40" s="62">
        <v>24</v>
      </c>
      <c r="E40" s="66"/>
      <c r="F40" s="67">
        <f>ROUND(D40*E40,2)</f>
        <v>0</v>
      </c>
      <c r="G40" s="116"/>
      <c r="H40" s="57"/>
      <c r="I40" s="6"/>
      <c r="J40" s="6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</row>
    <row r="41" spans="1:254" s="77" customFormat="1" ht="45" customHeight="1" x14ac:dyDescent="0.2">
      <c r="A41" s="119" t="s">
        <v>70</v>
      </c>
      <c r="B41" s="59" t="s">
        <v>28</v>
      </c>
      <c r="C41" s="63" t="s">
        <v>24</v>
      </c>
      <c r="D41" s="68">
        <v>3</v>
      </c>
      <c r="E41" s="69"/>
      <c r="F41" s="67">
        <f t="shared" ref="F41" si="4">ROUND(D41*E41,2)</f>
        <v>0</v>
      </c>
      <c r="G41" s="126"/>
      <c r="H41" s="78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101"/>
    </row>
    <row r="42" spans="1:254" s="77" customFormat="1" ht="158.44999999999999" customHeight="1" x14ac:dyDescent="0.2">
      <c r="A42" s="118">
        <v>2</v>
      </c>
      <c r="B42" s="60" t="s">
        <v>47</v>
      </c>
      <c r="C42" s="62" t="s">
        <v>0</v>
      </c>
      <c r="D42" s="62">
        <v>18</v>
      </c>
      <c r="E42" s="66"/>
      <c r="F42" s="70">
        <f t="shared" ref="F42:F64" si="5">ROUND(D42*E42,2)</f>
        <v>0</v>
      </c>
      <c r="G42" s="116"/>
      <c r="H42" s="57"/>
      <c r="I42" s="6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</row>
    <row r="43" spans="1:254" s="77" customFormat="1" ht="46.15" customHeight="1" x14ac:dyDescent="0.2">
      <c r="A43" s="119" t="s">
        <v>71</v>
      </c>
      <c r="B43" s="59" t="s">
        <v>28</v>
      </c>
      <c r="C43" s="63" t="s">
        <v>24</v>
      </c>
      <c r="D43" s="68">
        <v>2</v>
      </c>
      <c r="E43" s="69"/>
      <c r="F43" s="67">
        <f t="shared" si="5"/>
        <v>0</v>
      </c>
      <c r="G43" s="126"/>
      <c r="H43" s="78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</row>
    <row r="44" spans="1:254" s="77" customFormat="1" ht="179.25" customHeight="1" x14ac:dyDescent="0.2">
      <c r="A44" s="118">
        <f>A42+1</f>
        <v>3</v>
      </c>
      <c r="B44" s="60" t="s">
        <v>48</v>
      </c>
      <c r="C44" s="62" t="s">
        <v>0</v>
      </c>
      <c r="D44" s="62">
        <v>30</v>
      </c>
      <c r="E44" s="66"/>
      <c r="F44" s="70">
        <f t="shared" ref="F44:F45" si="6">ROUND(D44*E44,2)</f>
        <v>0</v>
      </c>
      <c r="G44" s="116"/>
      <c r="H44" s="57"/>
      <c r="I44" s="6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</row>
    <row r="45" spans="1:254" s="77" customFormat="1" ht="44.45" customHeight="1" x14ac:dyDescent="0.2">
      <c r="A45" s="119" t="s">
        <v>72</v>
      </c>
      <c r="B45" s="59" t="s">
        <v>28</v>
      </c>
      <c r="C45" s="63" t="s">
        <v>24</v>
      </c>
      <c r="D45" s="68">
        <v>2</v>
      </c>
      <c r="E45" s="69"/>
      <c r="F45" s="67">
        <f t="shared" si="6"/>
        <v>0</v>
      </c>
      <c r="G45" s="126"/>
      <c r="H45" s="78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  <c r="AH45" s="101"/>
      <c r="AI45" s="101"/>
      <c r="AJ45" s="101"/>
      <c r="AK45" s="101"/>
    </row>
    <row r="46" spans="1:254" s="77" customFormat="1" ht="165.75" customHeight="1" x14ac:dyDescent="0.2">
      <c r="A46" s="118">
        <f>A44+1</f>
        <v>4</v>
      </c>
      <c r="B46" s="60" t="s">
        <v>49</v>
      </c>
      <c r="C46" s="62" t="s">
        <v>0</v>
      </c>
      <c r="D46" s="62">
        <v>56</v>
      </c>
      <c r="E46" s="66"/>
      <c r="F46" s="70">
        <f t="shared" ref="F46:F47" si="7">ROUND(D46*E46,2)</f>
        <v>0</v>
      </c>
      <c r="G46" s="116"/>
      <c r="H46" s="57"/>
      <c r="I46" s="6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</row>
    <row r="47" spans="1:254" s="77" customFormat="1" ht="47.45" customHeight="1" x14ac:dyDescent="0.2">
      <c r="A47" s="119" t="s">
        <v>73</v>
      </c>
      <c r="B47" s="59" t="s">
        <v>28</v>
      </c>
      <c r="C47" s="63" t="s">
        <v>24</v>
      </c>
      <c r="D47" s="68">
        <v>10</v>
      </c>
      <c r="E47" s="69"/>
      <c r="F47" s="67">
        <f t="shared" si="7"/>
        <v>0</v>
      </c>
      <c r="G47" s="126"/>
      <c r="H47" s="78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/>
      <c r="AJ47" s="101"/>
      <c r="AK47" s="101"/>
    </row>
    <row r="48" spans="1:254" s="77" customFormat="1" ht="163.15" customHeight="1" x14ac:dyDescent="0.2">
      <c r="A48" s="118">
        <f>A46+1</f>
        <v>5</v>
      </c>
      <c r="B48" s="60" t="s">
        <v>50</v>
      </c>
      <c r="C48" s="62" t="s">
        <v>0</v>
      </c>
      <c r="D48" s="62">
        <v>50</v>
      </c>
      <c r="E48" s="66"/>
      <c r="F48" s="70">
        <f t="shared" ref="F48:F49" si="8">ROUND(D48*E48,2)</f>
        <v>0</v>
      </c>
      <c r="G48" s="116"/>
      <c r="H48" s="57"/>
      <c r="I48" s="6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</row>
    <row r="49" spans="1:254" s="77" customFormat="1" ht="41.45" customHeight="1" x14ac:dyDescent="0.2">
      <c r="A49" s="119" t="s">
        <v>74</v>
      </c>
      <c r="B49" s="59" t="s">
        <v>28</v>
      </c>
      <c r="C49" s="63" t="s">
        <v>24</v>
      </c>
      <c r="D49" s="68">
        <v>18</v>
      </c>
      <c r="E49" s="69"/>
      <c r="F49" s="67">
        <f t="shared" si="8"/>
        <v>0</v>
      </c>
      <c r="G49" s="126"/>
      <c r="H49" s="78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/>
    </row>
    <row r="50" spans="1:254" s="77" customFormat="1" ht="186" customHeight="1" x14ac:dyDescent="0.2">
      <c r="A50" s="118">
        <f t="shared" ref="A50" si="9">A48+1</f>
        <v>6</v>
      </c>
      <c r="B50" s="58" t="s">
        <v>54</v>
      </c>
      <c r="C50" s="63" t="s">
        <v>0</v>
      </c>
      <c r="D50" s="62">
        <v>62</v>
      </c>
      <c r="E50" s="66"/>
      <c r="F50" s="67">
        <f t="shared" ref="F50:F51" si="10">ROUND(D50*E50,2)</f>
        <v>0</v>
      </c>
      <c r="G50" s="116"/>
      <c r="H50" s="57"/>
      <c r="I50" s="6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</row>
    <row r="51" spans="1:254" s="77" customFormat="1" ht="49.9" customHeight="1" x14ac:dyDescent="0.2">
      <c r="A51" s="119" t="s">
        <v>75</v>
      </c>
      <c r="B51" s="59" t="s">
        <v>28</v>
      </c>
      <c r="C51" s="63" t="s">
        <v>24</v>
      </c>
      <c r="D51" s="68">
        <v>10</v>
      </c>
      <c r="E51" s="69"/>
      <c r="F51" s="67">
        <f t="shared" si="10"/>
        <v>0</v>
      </c>
      <c r="G51" s="126"/>
      <c r="H51" s="78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</row>
    <row r="52" spans="1:254" s="77" customFormat="1" ht="173.25" customHeight="1" x14ac:dyDescent="0.2">
      <c r="A52" s="118">
        <f>A50+1</f>
        <v>7</v>
      </c>
      <c r="B52" s="58" t="s">
        <v>51</v>
      </c>
      <c r="C52" s="63" t="s">
        <v>0</v>
      </c>
      <c r="D52" s="62">
        <v>38</v>
      </c>
      <c r="E52" s="66"/>
      <c r="F52" s="67">
        <f t="shared" ref="F52:F53" si="11">ROUND(D52*E52,2)</f>
        <v>0</v>
      </c>
      <c r="G52" s="116"/>
      <c r="H52" s="57"/>
      <c r="I52" s="6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</row>
    <row r="53" spans="1:254" s="77" customFormat="1" ht="46.15" customHeight="1" x14ac:dyDescent="0.2">
      <c r="A53" s="119" t="s">
        <v>76</v>
      </c>
      <c r="B53" s="59" t="s">
        <v>28</v>
      </c>
      <c r="C53" s="63" t="s">
        <v>24</v>
      </c>
      <c r="D53" s="68">
        <v>12</v>
      </c>
      <c r="E53" s="69"/>
      <c r="F53" s="67">
        <f t="shared" si="11"/>
        <v>0</v>
      </c>
      <c r="G53" s="126"/>
      <c r="H53" s="78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1"/>
      <c r="AK53" s="101"/>
    </row>
    <row r="54" spans="1:254" s="77" customFormat="1" ht="168" customHeight="1" x14ac:dyDescent="0.2">
      <c r="A54" s="118">
        <f>A52+1</f>
        <v>8</v>
      </c>
      <c r="B54" s="58" t="s">
        <v>52</v>
      </c>
      <c r="C54" s="63" t="s">
        <v>0</v>
      </c>
      <c r="D54" s="62">
        <v>22</v>
      </c>
      <c r="E54" s="66"/>
      <c r="F54" s="67">
        <f t="shared" ref="F54:F55" si="12">ROUND(D54*E54,2)</f>
        <v>0</v>
      </c>
      <c r="G54" s="116"/>
      <c r="H54" s="57"/>
      <c r="I54" s="6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</row>
    <row r="55" spans="1:254" s="77" customFormat="1" ht="42.6" customHeight="1" x14ac:dyDescent="0.2">
      <c r="A55" s="119" t="s">
        <v>77</v>
      </c>
      <c r="B55" s="59" t="s">
        <v>28</v>
      </c>
      <c r="C55" s="63" t="s">
        <v>24</v>
      </c>
      <c r="D55" s="68">
        <v>4</v>
      </c>
      <c r="E55" s="69"/>
      <c r="F55" s="67">
        <f t="shared" si="12"/>
        <v>0</v>
      </c>
      <c r="G55" s="126"/>
      <c r="H55" s="78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  <c r="AE55" s="101"/>
      <c r="AF55" s="101"/>
      <c r="AG55" s="101"/>
      <c r="AH55" s="101"/>
      <c r="AI55" s="101"/>
      <c r="AJ55" s="101"/>
      <c r="AK55" s="101"/>
    </row>
    <row r="56" spans="1:254" s="77" customFormat="1" ht="171.75" customHeight="1" x14ac:dyDescent="0.2">
      <c r="A56" s="118">
        <f>A54+1</f>
        <v>9</v>
      </c>
      <c r="B56" s="58" t="s">
        <v>55</v>
      </c>
      <c r="C56" s="63" t="s">
        <v>0</v>
      </c>
      <c r="D56" s="62">
        <v>29</v>
      </c>
      <c r="E56" s="66"/>
      <c r="F56" s="67">
        <f t="shared" ref="F56:F57" si="13">ROUND(D56*E56,2)</f>
        <v>0</v>
      </c>
      <c r="G56" s="116"/>
      <c r="H56" s="57"/>
      <c r="I56" s="6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  <c r="II56" s="5"/>
      <c r="IJ56" s="5"/>
      <c r="IK56" s="5"/>
      <c r="IL56" s="5"/>
      <c r="IM56" s="5"/>
      <c r="IN56" s="5"/>
      <c r="IO56" s="5"/>
      <c r="IP56" s="5"/>
      <c r="IQ56" s="5"/>
      <c r="IR56" s="5"/>
      <c r="IS56" s="5"/>
      <c r="IT56" s="5"/>
    </row>
    <row r="57" spans="1:254" s="77" customFormat="1" ht="42" customHeight="1" x14ac:dyDescent="0.2">
      <c r="A57" s="119" t="s">
        <v>78</v>
      </c>
      <c r="B57" s="59" t="s">
        <v>28</v>
      </c>
      <c r="C57" s="63" t="s">
        <v>24</v>
      </c>
      <c r="D57" s="68">
        <v>12</v>
      </c>
      <c r="E57" s="69"/>
      <c r="F57" s="67">
        <f t="shared" si="13"/>
        <v>0</v>
      </c>
      <c r="G57" s="126"/>
      <c r="H57" s="78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1"/>
      <c r="AD57" s="101"/>
      <c r="AE57" s="101"/>
      <c r="AF57" s="101"/>
      <c r="AG57" s="101"/>
      <c r="AH57" s="101"/>
      <c r="AI57" s="101"/>
      <c r="AJ57" s="101"/>
      <c r="AK57" s="101"/>
    </row>
    <row r="58" spans="1:254" s="77" customFormat="1" ht="174.75" customHeight="1" x14ac:dyDescent="0.2">
      <c r="A58" s="118">
        <f>A56+1</f>
        <v>10</v>
      </c>
      <c r="B58" s="58" t="s">
        <v>53</v>
      </c>
      <c r="C58" s="63" t="s">
        <v>0</v>
      </c>
      <c r="D58" s="62">
        <v>34</v>
      </c>
      <c r="E58" s="66"/>
      <c r="F58" s="67">
        <f t="shared" ref="F58:F59" si="14">ROUND(D58*E58,2)</f>
        <v>0</v>
      </c>
      <c r="G58" s="116"/>
      <c r="H58" s="57"/>
      <c r="I58" s="6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</row>
    <row r="59" spans="1:254" s="77" customFormat="1" ht="46.15" customHeight="1" x14ac:dyDescent="0.2">
      <c r="A59" s="119" t="s">
        <v>79</v>
      </c>
      <c r="B59" s="59" t="s">
        <v>28</v>
      </c>
      <c r="C59" s="63" t="s">
        <v>24</v>
      </c>
      <c r="D59" s="68">
        <v>6</v>
      </c>
      <c r="E59" s="69"/>
      <c r="F59" s="67">
        <f t="shared" si="14"/>
        <v>0</v>
      </c>
      <c r="G59" s="126"/>
      <c r="H59" s="78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1"/>
      <c r="AD59" s="101"/>
      <c r="AE59" s="101"/>
      <c r="AF59" s="101"/>
      <c r="AG59" s="101"/>
      <c r="AH59" s="101"/>
      <c r="AI59" s="101"/>
      <c r="AJ59" s="101"/>
      <c r="AK59" s="101"/>
    </row>
    <row r="60" spans="1:254" s="77" customFormat="1" ht="180.6" customHeight="1" x14ac:dyDescent="0.2">
      <c r="A60" s="118">
        <f>A58+1</f>
        <v>11</v>
      </c>
      <c r="B60" s="58" t="s">
        <v>56</v>
      </c>
      <c r="C60" s="63" t="s">
        <v>0</v>
      </c>
      <c r="D60" s="62">
        <v>44</v>
      </c>
      <c r="E60" s="66"/>
      <c r="F60" s="67">
        <f t="shared" ref="F60:F63" si="15">ROUND(D60*E60,2)</f>
        <v>0</v>
      </c>
      <c r="G60" s="116"/>
      <c r="H60" s="57"/>
      <c r="I60" s="6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5"/>
      <c r="HV60" s="5"/>
      <c r="HW60" s="5"/>
      <c r="HX60" s="5"/>
      <c r="HY60" s="5"/>
      <c r="HZ60" s="5"/>
      <c r="IA60" s="5"/>
      <c r="IB60" s="5"/>
      <c r="IC60" s="5"/>
      <c r="ID60" s="5"/>
      <c r="IE60" s="5"/>
      <c r="IF60" s="5"/>
      <c r="IG60" s="5"/>
      <c r="IH60" s="5"/>
      <c r="II60" s="5"/>
      <c r="IJ60" s="5"/>
      <c r="IK60" s="5"/>
      <c r="IL60" s="5"/>
      <c r="IM60" s="5"/>
      <c r="IN60" s="5"/>
      <c r="IO60" s="5"/>
      <c r="IP60" s="5"/>
      <c r="IQ60" s="5"/>
      <c r="IR60" s="5"/>
      <c r="IS60" s="5"/>
      <c r="IT60" s="5"/>
    </row>
    <row r="61" spans="1:254" s="77" customFormat="1" ht="46.15" customHeight="1" x14ac:dyDescent="0.2">
      <c r="A61" s="119" t="s">
        <v>80</v>
      </c>
      <c r="B61" s="59" t="s">
        <v>28</v>
      </c>
      <c r="C61" s="63" t="s">
        <v>24</v>
      </c>
      <c r="D61" s="68">
        <v>10</v>
      </c>
      <c r="E61" s="69"/>
      <c r="F61" s="67">
        <f t="shared" si="15"/>
        <v>0</v>
      </c>
      <c r="G61" s="126"/>
      <c r="H61" s="78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1"/>
      <c r="AD61" s="101"/>
      <c r="AE61" s="101"/>
      <c r="AF61" s="101"/>
      <c r="AG61" s="101"/>
      <c r="AH61" s="101"/>
      <c r="AI61" s="101"/>
      <c r="AJ61" s="101"/>
      <c r="AK61" s="101"/>
    </row>
    <row r="62" spans="1:254" s="77" customFormat="1" ht="234" customHeight="1" x14ac:dyDescent="0.2">
      <c r="A62" s="118">
        <f>A60+1</f>
        <v>12</v>
      </c>
      <c r="B62" s="58" t="s">
        <v>65</v>
      </c>
      <c r="C62" s="63" t="s">
        <v>24</v>
      </c>
      <c r="D62" s="62">
        <v>28</v>
      </c>
      <c r="E62" s="66"/>
      <c r="F62" s="67">
        <f t="shared" si="15"/>
        <v>0</v>
      </c>
      <c r="G62" s="116"/>
      <c r="H62" s="57"/>
      <c r="I62" s="6"/>
      <c r="J62" s="5"/>
      <c r="K62" s="5"/>
      <c r="L62" s="5" t="s">
        <v>44</v>
      </c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5"/>
      <c r="HF62" s="5"/>
      <c r="HG62" s="5"/>
      <c r="HH62" s="5"/>
      <c r="HI62" s="5"/>
      <c r="HJ62" s="5"/>
      <c r="HK62" s="5"/>
      <c r="HL62" s="5"/>
      <c r="HM62" s="5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</row>
    <row r="63" spans="1:254" s="77" customFormat="1" ht="240" customHeight="1" x14ac:dyDescent="0.2">
      <c r="A63" s="118">
        <f t="shared" ref="A63" si="16">A62+1</f>
        <v>13</v>
      </c>
      <c r="B63" s="58" t="s">
        <v>69</v>
      </c>
      <c r="C63" s="63" t="s">
        <v>24</v>
      </c>
      <c r="D63" s="62">
        <v>18</v>
      </c>
      <c r="E63" s="69"/>
      <c r="F63" s="67">
        <f t="shared" si="15"/>
        <v>0</v>
      </c>
      <c r="G63" s="116"/>
      <c r="H63" s="57"/>
      <c r="I63" s="6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5"/>
      <c r="IF63" s="5"/>
      <c r="IG63" s="5"/>
      <c r="IH63" s="5"/>
      <c r="II63" s="5"/>
      <c r="IJ63" s="5"/>
      <c r="IK63" s="5"/>
      <c r="IL63" s="5"/>
      <c r="IM63" s="5"/>
      <c r="IN63" s="5"/>
      <c r="IO63" s="5"/>
      <c r="IP63" s="5"/>
      <c r="IQ63" s="5"/>
      <c r="IR63" s="5"/>
      <c r="IS63" s="5"/>
      <c r="IT63" s="5"/>
    </row>
    <row r="64" spans="1:254" s="77" customFormat="1" ht="168" customHeight="1" x14ac:dyDescent="0.2">
      <c r="A64" s="119">
        <v>14</v>
      </c>
      <c r="B64" s="59" t="s">
        <v>66</v>
      </c>
      <c r="C64" s="63" t="s">
        <v>24</v>
      </c>
      <c r="D64" s="68">
        <v>1100</v>
      </c>
      <c r="E64" s="66"/>
      <c r="F64" s="67">
        <f t="shared" si="5"/>
        <v>0</v>
      </c>
      <c r="G64" s="126"/>
      <c r="H64" s="78"/>
      <c r="I64" s="101"/>
      <c r="J64" s="102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1"/>
      <c r="AD64" s="101"/>
      <c r="AE64" s="101"/>
      <c r="AF64" s="101"/>
      <c r="AG64" s="101"/>
      <c r="AH64" s="101"/>
      <c r="AI64" s="101"/>
      <c r="AJ64" s="101"/>
      <c r="AK64" s="101"/>
    </row>
    <row r="65" spans="1:254" s="77" customFormat="1" ht="165" customHeight="1" x14ac:dyDescent="0.2">
      <c r="A65" s="119">
        <v>15</v>
      </c>
      <c r="B65" s="59" t="s">
        <v>67</v>
      </c>
      <c r="C65" s="63" t="s">
        <v>24</v>
      </c>
      <c r="D65" s="68">
        <v>820</v>
      </c>
      <c r="E65" s="69"/>
      <c r="F65" s="67">
        <f t="shared" ref="F65:F66" si="17">ROUND(D65*E65,2)</f>
        <v>0</v>
      </c>
      <c r="G65" s="126"/>
      <c r="H65" s="78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1"/>
      <c r="AD65" s="101"/>
      <c r="AE65" s="101"/>
      <c r="AF65" s="101"/>
      <c r="AG65" s="101"/>
      <c r="AH65" s="101"/>
      <c r="AI65" s="101"/>
      <c r="AJ65" s="101"/>
      <c r="AK65" s="101"/>
    </row>
    <row r="66" spans="1:254" s="77" customFormat="1" ht="92.45" customHeight="1" thickBot="1" x14ac:dyDescent="0.25">
      <c r="A66" s="120">
        <v>16</v>
      </c>
      <c r="B66" s="61" t="s">
        <v>68</v>
      </c>
      <c r="C66" s="64" t="s">
        <v>24</v>
      </c>
      <c r="D66" s="71">
        <v>1080</v>
      </c>
      <c r="E66" s="72"/>
      <c r="F66" s="67">
        <f t="shared" si="17"/>
        <v>0</v>
      </c>
      <c r="G66" s="126"/>
      <c r="H66" s="78"/>
      <c r="I66" s="101"/>
      <c r="J66" s="101" t="s">
        <v>44</v>
      </c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  <c r="AD66" s="101"/>
      <c r="AE66" s="101"/>
      <c r="AF66" s="101"/>
      <c r="AG66" s="101"/>
      <c r="AH66" s="101"/>
      <c r="AI66" s="101"/>
      <c r="AJ66" s="101"/>
      <c r="AK66" s="101"/>
    </row>
    <row r="67" spans="1:254" s="77" customFormat="1" ht="15.75" thickBot="1" x14ac:dyDescent="0.25">
      <c r="A67" s="134" t="s">
        <v>16</v>
      </c>
      <c r="B67" s="135"/>
      <c r="C67" s="81"/>
      <c r="D67" s="81"/>
      <c r="E67" s="103"/>
      <c r="F67" s="73">
        <f>ROUND(F66+F65+F64+F63+F62+F61+F60+F59+F58+F57+F56+F55+F54+F53+F52+F51+F50+F49+F48+F47+F46+F45+F44+F43+F42+F41+F40,2)</f>
        <v>0</v>
      </c>
      <c r="G67" s="116"/>
      <c r="H67" s="57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</row>
    <row r="68" spans="1:254" s="77" customFormat="1" ht="15" x14ac:dyDescent="0.2">
      <c r="A68" s="83"/>
      <c r="B68" s="83"/>
      <c r="C68" s="84"/>
      <c r="D68" s="84"/>
      <c r="E68" s="104"/>
      <c r="F68" s="85"/>
      <c r="G68" s="116"/>
      <c r="H68" s="57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</row>
    <row r="69" spans="1:254" s="77" customFormat="1" x14ac:dyDescent="0.2">
      <c r="A69" s="87" t="s">
        <v>3</v>
      </c>
      <c r="B69" s="88" t="s">
        <v>4</v>
      </c>
      <c r="C69" s="89" t="s">
        <v>2</v>
      </c>
      <c r="D69" s="90" t="s">
        <v>5</v>
      </c>
      <c r="E69" s="90" t="s">
        <v>6</v>
      </c>
      <c r="F69" s="91" t="s">
        <v>7</v>
      </c>
      <c r="G69" s="116"/>
      <c r="H69" s="57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</row>
    <row r="70" spans="1:254" s="77" customFormat="1" x14ac:dyDescent="0.2">
      <c r="A70" s="105" t="s">
        <v>17</v>
      </c>
      <c r="B70" s="106" t="s">
        <v>23</v>
      </c>
      <c r="C70" s="107"/>
      <c r="D70" s="108"/>
      <c r="E70" s="109"/>
      <c r="F70" s="110"/>
      <c r="G70" s="116"/>
      <c r="H70" s="57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</row>
    <row r="71" spans="1:254" s="77" customFormat="1" ht="75.599999999999994" customHeight="1" x14ac:dyDescent="0.2">
      <c r="A71" s="118">
        <v>1</v>
      </c>
      <c r="B71" s="111" t="s">
        <v>40</v>
      </c>
      <c r="C71" s="65" t="s">
        <v>1</v>
      </c>
      <c r="D71" s="65">
        <v>64</v>
      </c>
      <c r="E71" s="69"/>
      <c r="F71" s="74">
        <f>ROUND(D71*E71,2)</f>
        <v>0</v>
      </c>
      <c r="G71" s="116"/>
      <c r="H71" s="57"/>
      <c r="I71" s="6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</row>
    <row r="72" spans="1:254" s="77" customFormat="1" ht="75.599999999999994" customHeight="1" x14ac:dyDescent="0.2">
      <c r="A72" s="118">
        <f>A71+1</f>
        <v>2</v>
      </c>
      <c r="B72" s="100" t="s">
        <v>41</v>
      </c>
      <c r="C72" s="63" t="s">
        <v>1</v>
      </c>
      <c r="D72" s="63">
        <v>80</v>
      </c>
      <c r="E72" s="69"/>
      <c r="F72" s="74">
        <f t="shared" ref="F72:F75" si="18">ROUND(D72*E72,2)</f>
        <v>0</v>
      </c>
      <c r="G72" s="116"/>
      <c r="H72" s="57"/>
      <c r="I72" s="6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</row>
    <row r="73" spans="1:254" s="77" customFormat="1" ht="75" customHeight="1" x14ac:dyDescent="0.2">
      <c r="A73" s="118">
        <f t="shared" ref="A73:A74" si="19">A72+1</f>
        <v>3</v>
      </c>
      <c r="B73" s="112" t="s">
        <v>58</v>
      </c>
      <c r="C73" s="63" t="s">
        <v>42</v>
      </c>
      <c r="D73" s="63">
        <v>13</v>
      </c>
      <c r="E73" s="69"/>
      <c r="F73" s="74">
        <f t="shared" si="18"/>
        <v>0</v>
      </c>
      <c r="G73" s="116"/>
      <c r="H73" s="57"/>
      <c r="I73" s="6"/>
      <c r="J73" s="5"/>
      <c r="K73" s="5" t="s">
        <v>44</v>
      </c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</row>
    <row r="74" spans="1:254" s="77" customFormat="1" ht="20.25" customHeight="1" x14ac:dyDescent="0.2">
      <c r="A74" s="118">
        <f t="shared" si="19"/>
        <v>4</v>
      </c>
      <c r="B74" s="80" t="s">
        <v>25</v>
      </c>
      <c r="C74" s="63" t="s">
        <v>18</v>
      </c>
      <c r="D74" s="63">
        <v>1</v>
      </c>
      <c r="E74" s="69"/>
      <c r="F74" s="74">
        <f t="shared" si="18"/>
        <v>0</v>
      </c>
      <c r="G74" s="116"/>
      <c r="H74" s="57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</row>
    <row r="75" spans="1:254" s="77" customFormat="1" ht="31.9" customHeight="1" x14ac:dyDescent="0.2">
      <c r="A75" s="118">
        <v>5</v>
      </c>
      <c r="B75" s="100" t="s">
        <v>57</v>
      </c>
      <c r="C75" s="63" t="s">
        <v>18</v>
      </c>
      <c r="D75" s="63">
        <v>1</v>
      </c>
      <c r="E75" s="69"/>
      <c r="F75" s="74">
        <f t="shared" si="18"/>
        <v>0</v>
      </c>
      <c r="G75" s="116"/>
      <c r="H75" s="57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</row>
    <row r="76" spans="1:254" s="77" customFormat="1" ht="23.25" customHeight="1" thickBot="1" x14ac:dyDescent="0.25">
      <c r="A76" s="118">
        <v>6</v>
      </c>
      <c r="B76" s="100" t="s">
        <v>35</v>
      </c>
      <c r="C76" s="63" t="s">
        <v>18</v>
      </c>
      <c r="D76" s="63">
        <v>1</v>
      </c>
      <c r="E76" s="69"/>
      <c r="F76" s="74">
        <f t="shared" ref="F76" si="20">ROUND(D76*E76,2)</f>
        <v>0</v>
      </c>
      <c r="G76" s="116"/>
      <c r="H76" s="57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</row>
    <row r="77" spans="1:254" s="77" customFormat="1" ht="15" x14ac:dyDescent="0.2">
      <c r="A77" s="127" t="s">
        <v>27</v>
      </c>
      <c r="B77" s="128"/>
      <c r="C77" s="113"/>
      <c r="D77" s="113"/>
      <c r="E77" s="114"/>
      <c r="F77" s="75">
        <f>ROUND(SUM(F71:F76),2)</f>
        <v>0</v>
      </c>
      <c r="G77" s="116"/>
      <c r="H77" s="57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</row>
    <row r="78" spans="1:254" s="77" customFormat="1" x14ac:dyDescent="0.2">
      <c r="A78" s="57"/>
      <c r="B78" s="57"/>
      <c r="C78" s="57"/>
      <c r="D78" s="57"/>
      <c r="E78" s="115"/>
      <c r="F78" s="57"/>
      <c r="G78" s="116"/>
      <c r="H78" s="57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  <c r="GB78" s="5"/>
      <c r="GC78" s="5"/>
      <c r="GD78" s="5"/>
      <c r="GE78" s="5"/>
      <c r="GF78" s="5"/>
      <c r="GG78" s="5"/>
      <c r="GH78" s="5"/>
      <c r="GI78" s="5"/>
      <c r="GJ78" s="5"/>
      <c r="GK78" s="5"/>
      <c r="GL78" s="5"/>
      <c r="GM78" s="5"/>
      <c r="GN78" s="5"/>
      <c r="GO78" s="5"/>
      <c r="GP78" s="5"/>
      <c r="GQ78" s="5"/>
      <c r="GR78" s="5"/>
      <c r="GS78" s="5"/>
      <c r="GT78" s="5"/>
      <c r="GU78" s="5"/>
      <c r="GV78" s="5"/>
      <c r="GW78" s="5"/>
      <c r="GX78" s="5"/>
      <c r="GY78" s="5"/>
      <c r="GZ78" s="5"/>
      <c r="HA78" s="5"/>
      <c r="HB78" s="5"/>
      <c r="HC78" s="5"/>
      <c r="HD78" s="5"/>
      <c r="HE78" s="5"/>
      <c r="HF78" s="5"/>
      <c r="HG78" s="5"/>
      <c r="HH78" s="5"/>
      <c r="HI78" s="5"/>
      <c r="HJ78" s="5"/>
      <c r="HK78" s="5"/>
      <c r="HL78" s="5"/>
      <c r="HM78" s="5"/>
      <c r="HN78" s="5"/>
      <c r="HO78" s="5"/>
      <c r="HP78" s="5"/>
      <c r="HQ78" s="5"/>
      <c r="HR78" s="5"/>
      <c r="HS78" s="5"/>
      <c r="HT78" s="5"/>
      <c r="HU78" s="5"/>
      <c r="HV78" s="5"/>
      <c r="HW78" s="5"/>
      <c r="HX78" s="5"/>
      <c r="HY78" s="5"/>
      <c r="HZ78" s="5"/>
      <c r="IA78" s="5"/>
      <c r="IB78" s="5"/>
      <c r="IC78" s="5"/>
      <c r="ID78" s="5"/>
      <c r="IE78" s="5"/>
      <c r="IF78" s="5"/>
      <c r="IG78" s="5"/>
      <c r="IH78" s="5"/>
      <c r="II78" s="5"/>
      <c r="IJ78" s="5"/>
      <c r="IK78" s="5"/>
      <c r="IL78" s="5"/>
      <c r="IM78" s="5"/>
      <c r="IN78" s="5"/>
      <c r="IO78" s="5"/>
      <c r="IP78" s="5"/>
      <c r="IQ78" s="5"/>
      <c r="IR78" s="5"/>
      <c r="IS78" s="5"/>
      <c r="IT78" s="5"/>
    </row>
    <row r="79" spans="1:254" s="77" customFormat="1" x14ac:dyDescent="0.2">
      <c r="A79" s="57"/>
      <c r="B79" s="57"/>
      <c r="C79" s="57"/>
      <c r="D79" s="57"/>
      <c r="E79" s="115"/>
      <c r="F79" s="57"/>
      <c r="G79" s="57"/>
      <c r="H79" s="57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  <c r="EJ79" s="5"/>
      <c r="EK79" s="5"/>
      <c r="EL79" s="5"/>
      <c r="EM79" s="5"/>
      <c r="EN79" s="5"/>
      <c r="EO79" s="5"/>
      <c r="EP79" s="5"/>
      <c r="EQ79" s="5"/>
      <c r="ER79" s="5"/>
      <c r="ES79" s="5"/>
      <c r="ET79" s="5"/>
      <c r="EU79" s="5"/>
      <c r="EV79" s="5"/>
      <c r="EW79" s="5"/>
      <c r="EX79" s="5"/>
      <c r="EY79" s="5"/>
      <c r="EZ79" s="5"/>
      <c r="FA79" s="5"/>
      <c r="FB79" s="5"/>
      <c r="FC79" s="5"/>
      <c r="FD79" s="5"/>
      <c r="FE79" s="5"/>
      <c r="FF79" s="5"/>
      <c r="FG79" s="5"/>
      <c r="FH79" s="5"/>
      <c r="FI79" s="5"/>
      <c r="FJ79" s="5"/>
      <c r="FK79" s="5"/>
      <c r="FL79" s="5"/>
      <c r="FM79" s="5"/>
      <c r="FN79" s="5"/>
      <c r="FO79" s="5"/>
      <c r="FP79" s="5"/>
      <c r="FQ79" s="5"/>
      <c r="FR79" s="5"/>
      <c r="FS79" s="5"/>
      <c r="FT79" s="5"/>
      <c r="FU79" s="5"/>
      <c r="FV79" s="5"/>
      <c r="FW79" s="5"/>
      <c r="FX79" s="5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</row>
    <row r="80" spans="1:254" s="77" customFormat="1" x14ac:dyDescent="0.2">
      <c r="A80" s="116"/>
      <c r="B80" s="116"/>
      <c r="C80" s="116"/>
      <c r="D80" s="116"/>
      <c r="E80" s="117"/>
      <c r="F80" s="116"/>
      <c r="G80" s="116"/>
      <c r="H80" s="116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5"/>
      <c r="GA80" s="5"/>
      <c r="GB80" s="5"/>
      <c r="GC80" s="5"/>
      <c r="GD80" s="5"/>
      <c r="GE80" s="5"/>
      <c r="GF80" s="5"/>
      <c r="GG80" s="5"/>
      <c r="GH80" s="5"/>
      <c r="GI80" s="5"/>
      <c r="GJ80" s="5"/>
      <c r="GK80" s="5"/>
      <c r="GL80" s="5"/>
      <c r="GM80" s="5"/>
      <c r="GN80" s="5"/>
      <c r="GO80" s="5"/>
      <c r="GP80" s="5"/>
      <c r="GQ80" s="5"/>
      <c r="GR80" s="5"/>
      <c r="GS80" s="5"/>
      <c r="GT80" s="5"/>
      <c r="GU80" s="5"/>
      <c r="GV80" s="5"/>
      <c r="GW80" s="5"/>
      <c r="GX80" s="5"/>
      <c r="GY80" s="5"/>
      <c r="GZ80" s="5"/>
      <c r="HA80" s="5"/>
      <c r="HB80" s="5"/>
      <c r="HC80" s="5"/>
      <c r="HD80" s="5"/>
      <c r="HE80" s="5"/>
      <c r="HF80" s="5"/>
      <c r="HG80" s="5"/>
      <c r="HH80" s="5"/>
      <c r="HI80" s="5"/>
      <c r="HJ80" s="5"/>
      <c r="HK80" s="5"/>
      <c r="HL80" s="5"/>
      <c r="HM80" s="5"/>
      <c r="HN80" s="5"/>
      <c r="HO80" s="5"/>
      <c r="HP80" s="5"/>
      <c r="HQ80" s="5"/>
      <c r="HR80" s="5"/>
      <c r="HS80" s="5"/>
      <c r="HT80" s="5"/>
      <c r="HU80" s="5"/>
      <c r="HV80" s="5"/>
      <c r="HW80" s="5"/>
      <c r="HX80" s="5"/>
      <c r="HY80" s="5"/>
      <c r="HZ80" s="5"/>
      <c r="IA80" s="5"/>
      <c r="IB80" s="5"/>
      <c r="IC80" s="5"/>
      <c r="ID80" s="5"/>
      <c r="IE80" s="5"/>
      <c r="IF80" s="5"/>
      <c r="IG80" s="5"/>
      <c r="IH80" s="5"/>
      <c r="II80" s="5"/>
      <c r="IJ80" s="5"/>
      <c r="IK80" s="5"/>
      <c r="IL80" s="5"/>
      <c r="IM80" s="5"/>
      <c r="IN80" s="5"/>
      <c r="IO80" s="5"/>
      <c r="IP80" s="5"/>
      <c r="IQ80" s="5"/>
      <c r="IR80" s="5"/>
      <c r="IS80" s="5"/>
      <c r="IT80" s="5"/>
    </row>
    <row r="81" spans="1:254" s="77" customFormat="1" x14ac:dyDescent="0.2">
      <c r="A81" s="5"/>
      <c r="B81" s="5"/>
      <c r="C81" s="5"/>
      <c r="D81" s="5"/>
      <c r="E81" s="6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</row>
    <row r="82" spans="1:254" s="77" customFormat="1" x14ac:dyDescent="0.2">
      <c r="A82" s="5"/>
      <c r="B82" s="5"/>
      <c r="C82" s="5"/>
      <c r="D82" s="5"/>
      <c r="E82" s="6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5"/>
      <c r="EV82" s="5"/>
      <c r="EW82" s="5"/>
      <c r="EX82" s="5"/>
      <c r="EY82" s="5"/>
      <c r="EZ82" s="5"/>
      <c r="FA82" s="5"/>
      <c r="FB82" s="5"/>
      <c r="FC82" s="5"/>
      <c r="FD82" s="5"/>
      <c r="FE82" s="5"/>
      <c r="FF82" s="5"/>
      <c r="FG82" s="5"/>
      <c r="FH82" s="5"/>
      <c r="FI82" s="5"/>
      <c r="FJ82" s="5"/>
      <c r="FK82" s="5"/>
      <c r="FL82" s="5"/>
      <c r="FM82" s="5"/>
      <c r="FN82" s="5"/>
      <c r="FO82" s="5"/>
      <c r="FP82" s="5"/>
      <c r="FQ82" s="5"/>
      <c r="FR82" s="5"/>
      <c r="FS82" s="5"/>
      <c r="FT82" s="5"/>
      <c r="FU82" s="5"/>
      <c r="FV82" s="5"/>
      <c r="FW82" s="5"/>
      <c r="FX82" s="5"/>
      <c r="FY82" s="5"/>
      <c r="FZ82" s="5"/>
      <c r="GA82" s="5"/>
      <c r="GB82" s="5"/>
      <c r="GC82" s="5"/>
      <c r="GD82" s="5"/>
      <c r="GE82" s="5"/>
      <c r="GF82" s="5"/>
      <c r="GG82" s="5"/>
      <c r="GH82" s="5"/>
      <c r="GI82" s="5"/>
      <c r="GJ82" s="5"/>
      <c r="GK82" s="5"/>
      <c r="GL82" s="5"/>
      <c r="GM82" s="5"/>
      <c r="GN82" s="5"/>
      <c r="GO82" s="5"/>
      <c r="GP82" s="5"/>
      <c r="GQ82" s="5"/>
      <c r="GR82" s="5"/>
      <c r="GS82" s="5"/>
      <c r="GT82" s="5"/>
      <c r="GU82" s="5"/>
      <c r="GV82" s="5"/>
      <c r="GW82" s="5"/>
      <c r="GX82" s="5"/>
      <c r="GY82" s="5"/>
      <c r="GZ82" s="5"/>
      <c r="HA82" s="5"/>
      <c r="HB82" s="5"/>
      <c r="HC82" s="5"/>
      <c r="HD82" s="5"/>
      <c r="HE82" s="5"/>
      <c r="HF82" s="5"/>
      <c r="HG82" s="5"/>
      <c r="HH82" s="5"/>
      <c r="HI82" s="5"/>
      <c r="HJ82" s="5"/>
      <c r="HK82" s="5"/>
      <c r="HL82" s="5"/>
      <c r="HM82" s="5"/>
      <c r="HN82" s="5"/>
      <c r="HO82" s="5"/>
      <c r="HP82" s="5"/>
      <c r="HQ82" s="5"/>
      <c r="HR82" s="5"/>
      <c r="HS82" s="5"/>
      <c r="HT82" s="5"/>
      <c r="HU82" s="5"/>
      <c r="HV82" s="5"/>
      <c r="HW82" s="5"/>
      <c r="HX82" s="5"/>
      <c r="HY82" s="5"/>
      <c r="HZ82" s="5"/>
      <c r="IA82" s="5"/>
      <c r="IB82" s="5"/>
      <c r="IC82" s="5"/>
      <c r="ID82" s="5"/>
      <c r="IE82" s="5"/>
      <c r="IF82" s="5"/>
      <c r="IG82" s="5"/>
      <c r="IH82" s="5"/>
      <c r="II82" s="5"/>
      <c r="IJ82" s="5"/>
      <c r="IK82" s="5"/>
      <c r="IL82" s="5"/>
      <c r="IM82" s="5"/>
      <c r="IN82" s="5"/>
      <c r="IO82" s="5"/>
      <c r="IP82" s="5"/>
      <c r="IQ82" s="5"/>
      <c r="IR82" s="5"/>
      <c r="IS82" s="5"/>
      <c r="IT82" s="5"/>
    </row>
    <row r="83" spans="1:254" s="77" customFormat="1" x14ac:dyDescent="0.2">
      <c r="A83" s="5"/>
      <c r="B83" s="5"/>
      <c r="C83" s="5"/>
      <c r="D83" s="5"/>
      <c r="E83" s="6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  <c r="EJ83" s="5"/>
      <c r="EK83" s="5"/>
      <c r="EL83" s="5"/>
      <c r="EM83" s="5"/>
      <c r="EN83" s="5"/>
      <c r="EO83" s="5"/>
      <c r="EP83" s="5"/>
      <c r="EQ83" s="5"/>
      <c r="ER83" s="5"/>
      <c r="ES83" s="5"/>
      <c r="ET83" s="5"/>
      <c r="EU83" s="5"/>
      <c r="EV83" s="5"/>
      <c r="EW83" s="5"/>
      <c r="EX83" s="5"/>
      <c r="EY83" s="5"/>
      <c r="EZ83" s="5"/>
      <c r="FA83" s="5"/>
      <c r="FB83" s="5"/>
      <c r="FC83" s="5"/>
      <c r="FD83" s="5"/>
      <c r="FE83" s="5"/>
      <c r="FF83" s="5"/>
      <c r="FG83" s="5"/>
      <c r="FH83" s="5"/>
      <c r="FI83" s="5"/>
      <c r="FJ83" s="5"/>
      <c r="FK83" s="5"/>
      <c r="FL83" s="5"/>
      <c r="FM83" s="5"/>
      <c r="FN83" s="5"/>
      <c r="FO83" s="5"/>
      <c r="FP83" s="5"/>
      <c r="FQ83" s="5"/>
      <c r="FR83" s="5"/>
      <c r="FS83" s="5"/>
      <c r="FT83" s="5"/>
      <c r="FU83" s="5"/>
      <c r="FV83" s="5"/>
      <c r="FW83" s="5"/>
      <c r="FX83" s="5"/>
      <c r="FY83" s="5"/>
      <c r="FZ83" s="5"/>
      <c r="GA83" s="5"/>
      <c r="GB83" s="5"/>
      <c r="GC83" s="5"/>
      <c r="GD83" s="5"/>
      <c r="GE83" s="5"/>
      <c r="GF83" s="5"/>
      <c r="GG83" s="5"/>
      <c r="GH83" s="5"/>
      <c r="GI83" s="5"/>
      <c r="GJ83" s="5"/>
      <c r="GK83" s="5"/>
      <c r="GL83" s="5"/>
      <c r="GM83" s="5"/>
      <c r="GN83" s="5"/>
      <c r="GO83" s="5"/>
      <c r="GP83" s="5"/>
      <c r="GQ83" s="5"/>
      <c r="GR83" s="5"/>
      <c r="GS83" s="5"/>
      <c r="GT83" s="5"/>
      <c r="GU83" s="5"/>
      <c r="GV83" s="5"/>
      <c r="GW83" s="5"/>
      <c r="GX83" s="5"/>
      <c r="GY83" s="5"/>
      <c r="GZ83" s="5"/>
      <c r="HA83" s="5"/>
      <c r="HB83" s="5"/>
      <c r="HC83" s="5"/>
      <c r="HD83" s="5"/>
      <c r="HE83" s="5"/>
      <c r="HF83" s="5"/>
      <c r="HG83" s="5"/>
      <c r="HH83" s="5"/>
      <c r="HI83" s="5"/>
      <c r="HJ83" s="5"/>
      <c r="HK83" s="5"/>
      <c r="HL83" s="5"/>
      <c r="HM83" s="5"/>
      <c r="HN83" s="5"/>
      <c r="HO83" s="5"/>
      <c r="HP83" s="5"/>
      <c r="HQ83" s="5"/>
      <c r="HR83" s="5"/>
      <c r="HS83" s="5"/>
      <c r="HT83" s="5"/>
      <c r="HU83" s="5"/>
      <c r="HV83" s="5"/>
      <c r="HW83" s="5"/>
      <c r="HX83" s="5"/>
      <c r="HY83" s="5"/>
      <c r="HZ83" s="5"/>
      <c r="IA83" s="5"/>
      <c r="IB83" s="5"/>
      <c r="IC83" s="5"/>
      <c r="ID83" s="5"/>
      <c r="IE83" s="5"/>
      <c r="IF83" s="5"/>
      <c r="IG83" s="5"/>
      <c r="IH83" s="5"/>
      <c r="II83" s="5"/>
      <c r="IJ83" s="5"/>
      <c r="IK83" s="5"/>
      <c r="IL83" s="5"/>
      <c r="IM83" s="5"/>
      <c r="IN83" s="5"/>
      <c r="IO83" s="5"/>
      <c r="IP83" s="5"/>
      <c r="IQ83" s="5"/>
      <c r="IR83" s="5"/>
      <c r="IS83" s="5"/>
      <c r="IT83" s="5"/>
    </row>
    <row r="84" spans="1:254" s="77" customFormat="1" x14ac:dyDescent="0.2">
      <c r="A84" s="5"/>
      <c r="B84" s="5"/>
      <c r="C84" s="5"/>
      <c r="D84" s="5"/>
      <c r="E84" s="6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  <c r="EJ84" s="5"/>
      <c r="EK84" s="5"/>
      <c r="EL84" s="5"/>
      <c r="EM84" s="5"/>
      <c r="EN84" s="5"/>
      <c r="EO84" s="5"/>
      <c r="EP84" s="5"/>
      <c r="EQ84" s="5"/>
      <c r="ER84" s="5"/>
      <c r="ES84" s="5"/>
      <c r="ET84" s="5"/>
      <c r="EU84" s="5"/>
      <c r="EV84" s="5"/>
      <c r="EW84" s="5"/>
      <c r="EX84" s="5"/>
      <c r="EY84" s="5"/>
      <c r="EZ84" s="5"/>
      <c r="FA84" s="5"/>
      <c r="FB84" s="5"/>
      <c r="FC84" s="5"/>
      <c r="FD84" s="5"/>
      <c r="FE84" s="5"/>
      <c r="FF84" s="5"/>
      <c r="FG84" s="5"/>
      <c r="FH84" s="5"/>
      <c r="FI84" s="5"/>
      <c r="FJ84" s="5"/>
      <c r="FK84" s="5"/>
      <c r="FL84" s="5"/>
      <c r="FM84" s="5"/>
      <c r="FN84" s="5"/>
      <c r="FO84" s="5"/>
      <c r="FP84" s="5"/>
      <c r="FQ84" s="5"/>
      <c r="FR84" s="5"/>
      <c r="FS84" s="5"/>
      <c r="FT84" s="5"/>
      <c r="FU84" s="5"/>
      <c r="FV84" s="5"/>
      <c r="FW84" s="5"/>
      <c r="FX84" s="5"/>
      <c r="FY84" s="5"/>
      <c r="FZ84" s="5"/>
      <c r="GA84" s="5"/>
      <c r="GB84" s="5"/>
      <c r="GC84" s="5"/>
      <c r="GD84" s="5"/>
      <c r="GE84" s="5"/>
      <c r="GF84" s="5"/>
      <c r="GG84" s="5"/>
      <c r="GH84" s="5"/>
      <c r="GI84" s="5"/>
      <c r="GJ84" s="5"/>
      <c r="GK84" s="5"/>
      <c r="GL84" s="5"/>
      <c r="GM84" s="5"/>
      <c r="GN84" s="5"/>
      <c r="GO84" s="5"/>
      <c r="GP84" s="5"/>
      <c r="GQ84" s="5"/>
      <c r="GR84" s="5"/>
      <c r="GS84" s="5"/>
      <c r="GT84" s="5"/>
      <c r="GU84" s="5"/>
      <c r="GV84" s="5"/>
      <c r="GW84" s="5"/>
      <c r="GX84" s="5"/>
      <c r="GY84" s="5"/>
      <c r="GZ84" s="5"/>
      <c r="HA84" s="5"/>
      <c r="HB84" s="5"/>
      <c r="HC84" s="5"/>
      <c r="HD84" s="5"/>
      <c r="HE84" s="5"/>
      <c r="HF84" s="5"/>
      <c r="HG84" s="5"/>
      <c r="HH84" s="5"/>
      <c r="HI84" s="5"/>
      <c r="HJ84" s="5"/>
      <c r="HK84" s="5"/>
      <c r="HL84" s="5"/>
      <c r="HM84" s="5"/>
      <c r="HN84" s="5"/>
      <c r="HO84" s="5"/>
      <c r="HP84" s="5"/>
      <c r="HQ84" s="5"/>
      <c r="HR84" s="5"/>
      <c r="HS84" s="5"/>
      <c r="HT84" s="5"/>
      <c r="HU84" s="5"/>
      <c r="HV84" s="5"/>
      <c r="HW84" s="5"/>
      <c r="HX84" s="5"/>
      <c r="HY84" s="5"/>
      <c r="HZ84" s="5"/>
      <c r="IA84" s="5"/>
      <c r="IB84" s="5"/>
      <c r="IC84" s="5"/>
      <c r="ID84" s="5"/>
      <c r="IE84" s="5"/>
      <c r="IF84" s="5"/>
      <c r="IG84" s="5"/>
      <c r="IH84" s="5"/>
      <c r="II84" s="5"/>
      <c r="IJ84" s="5"/>
      <c r="IK84" s="5"/>
      <c r="IL84" s="5"/>
      <c r="IM84" s="5"/>
      <c r="IN84" s="5"/>
      <c r="IO84" s="5"/>
      <c r="IP84" s="5"/>
      <c r="IQ84" s="5"/>
      <c r="IR84" s="5"/>
      <c r="IS84" s="5"/>
      <c r="IT84" s="5"/>
    </row>
  </sheetData>
  <sheetProtection algorithmName="SHA-512" hashValue="MoLroej37y3eFppRp0DnA+Ek4uTEq8+jYqYx4oz1yBWnrSNxq/6gh3MV+Kjaj8MstQVBdJ3mi8GEpf7lEtu26A==" saltValue="BKSvw/nqta7C5Uojg/eQTA==" spinCount="100000" sheet="1" objects="1" scenarios="1"/>
  <mergeCells count="7">
    <mergeCell ref="A77:B77"/>
    <mergeCell ref="B16:F19"/>
    <mergeCell ref="A1:F1"/>
    <mergeCell ref="A3:F3"/>
    <mergeCell ref="B5:E5"/>
    <mergeCell ref="A36:B36"/>
    <mergeCell ref="A67:B67"/>
  </mergeCells>
  <dataValidations count="1">
    <dataValidation type="custom" allowBlank="1" showInputMessage="1" showErrorMessage="1" errorTitle="Preverite vnos" error="Cena/e.m. je po Navodilih 4.4 je potrebno vnesti na dve decimalni mesti natančno." sqref="E22:E30 E32:E35 E40:E68 E70:E76">
      <formula1>E22=ROUND(E22,2)</formula1>
    </dataValidation>
  </dataValidations>
  <pageMargins left="0.78740157480314965" right="0.39370078740157483" top="0.74803149606299213" bottom="0.74803149606299213" header="0.31496062992125984" footer="0.31496062992125984"/>
  <pageSetup paperSize="9" scale="93" fitToHeight="0" orientation="portrait" r:id="rId1"/>
  <headerFooter>
    <oddFooter>&amp;CStran &amp;P&amp;R&amp;A - POPIS DEL-po recenziji</oddFooter>
  </headerFooter>
  <colBreaks count="1" manualBreakCount="1">
    <brk id="7" max="1048575" man="1"/>
  </colBreaks>
  <ignoredErrors>
    <ignoredError sqref="F1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2</vt:i4>
      </vt:variant>
    </vt:vector>
  </HeadingPairs>
  <TitlesOfParts>
    <vt:vector size="3" baseType="lpstr">
      <vt:lpstr>1002 Predel-Bovec</vt:lpstr>
      <vt:lpstr>'1002 Predel-Bovec'!Področje_tiskanja</vt:lpstr>
      <vt:lpstr>'1002 Predel-Bovec'!Tiskanje_naslovov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Petra Dimnik</cp:lastModifiedBy>
  <cp:lastPrinted>2021-02-25T12:29:36Z</cp:lastPrinted>
  <dcterms:created xsi:type="dcterms:W3CDTF">2006-12-02T22:08:18Z</dcterms:created>
  <dcterms:modified xsi:type="dcterms:W3CDTF">2021-04-12T08:46:24Z</dcterms:modified>
</cp:coreProperties>
</file>